
<file path=[Content_Types].xml><?xml version="1.0" encoding="utf-8"?>
<Types xmlns="http://schemas.openxmlformats.org/package/2006/content-types">
  <Default Extension="png" ContentType="image/png"/>
  <Default Extension="bin" ContentType="application/vnd.openxmlformats-officedocument.spreadsheetml.printerSettings"/>
  <Default Extension="tmp"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omments2.xml" ContentType="application/vnd.openxmlformats-officedocument.spreadsheetml.comments+xml"/>
  <Override PartName="/xl/drawings/drawing7.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omments3.xml" ContentType="application/vnd.openxmlformats-officedocument.spreadsheetml.comments+xml"/>
  <Override PartName="/xl/drawings/drawing8.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omments4.xml" ContentType="application/vnd.openxmlformats-officedocument.spreadsheetml.comments+xml"/>
  <Override PartName="/xl/drawings/drawing9.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omments5.xml" ContentType="application/vnd.openxmlformats-officedocument.spreadsheetml.comments+xml"/>
  <Override PartName="/xl/tables/table1.xml" ContentType="application/vnd.openxmlformats-officedocument.spreadsheetml.table+xml"/>
  <Override PartName="/xl/drawings/drawing10.xml" ContentType="application/vnd.openxmlformats-officedocument.drawing+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6.xml" ContentType="application/vnd.openxmlformats-officedocument.spreadsheetml.comments+xml"/>
  <Override PartName="/xl/drawings/drawing11.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defaultThemeVersion="124226"/>
  <bookViews>
    <workbookView xWindow="0" yWindow="0" windowWidth="23256" windowHeight="12000" tabRatio="738"/>
  </bookViews>
  <sheets>
    <sheet name="Titelblatt" sheetId="25" r:id="rId1"/>
    <sheet name="Beschreibung des Tools" sheetId="27" state="hidden" r:id="rId2"/>
    <sheet name="Aufbau " sheetId="37" r:id="rId3"/>
    <sheet name="Basisprüfung" sheetId="13" r:id="rId4"/>
    <sheet name="Handlungsfeldabfrage" sheetId="36" r:id="rId5"/>
    <sheet name="Gebäude &amp; Erneuerbare Energien" sheetId="31" r:id="rId6"/>
    <sheet name="Mobilität" sheetId="33" r:id="rId7"/>
    <sheet name="Nicht Energetische Emissionen" sheetId="28" r:id="rId8"/>
    <sheet name="Konsum, Ernährung &amp; Reisen" sheetId="29" r:id="rId9"/>
    <sheet name="Sektorabfrage" sheetId="15" state="hidden" r:id="rId10"/>
    <sheet name="Land- und Forstwirtschaft" sheetId="34" state="hidden" r:id="rId11"/>
    <sheet name="Verwaltungsinterne Aktivitäten" sheetId="38" r:id="rId12"/>
    <sheet name="Alternativenprüfung" sheetId="35" r:id="rId13"/>
  </sheets>
  <calcPr calcId="145621"/>
</workbook>
</file>

<file path=xl/calcChain.xml><?xml version="1.0" encoding="utf-8"?>
<calcChain xmlns="http://schemas.openxmlformats.org/spreadsheetml/2006/main">
  <c r="Z86" i="38" l="1"/>
  <c r="W62" i="38"/>
  <c r="W61" i="38"/>
  <c r="W60" i="38"/>
  <c r="W59" i="38"/>
  <c r="W58" i="38"/>
  <c r="W57" i="38"/>
  <c r="W56" i="38"/>
  <c r="W55" i="38"/>
  <c r="AG54" i="38"/>
  <c r="W54" i="38"/>
  <c r="W53" i="38"/>
  <c r="W52" i="38"/>
  <c r="W51" i="38"/>
  <c r="AG50" i="38"/>
  <c r="W50" i="38"/>
  <c r="W49" i="38"/>
  <c r="W48" i="38"/>
  <c r="W47" i="38"/>
  <c r="AA46" i="38"/>
  <c r="W46" i="38"/>
  <c r="W45" i="38"/>
  <c r="W44" i="38"/>
  <c r="W43" i="38"/>
  <c r="AG42" i="38"/>
  <c r="W42" i="38"/>
  <c r="W41" i="38"/>
  <c r="W40" i="38"/>
  <c r="W39" i="38"/>
  <c r="W38" i="38"/>
  <c r="AA37" i="38"/>
  <c r="W37" i="38"/>
  <c r="W36" i="38"/>
  <c r="W35" i="38"/>
  <c r="W34" i="38"/>
  <c r="W33" i="38"/>
  <c r="W32" i="38"/>
  <c r="W31" i="38"/>
  <c r="W30" i="38"/>
  <c r="W29" i="38"/>
  <c r="W28" i="38"/>
  <c r="W27" i="38"/>
  <c r="AC26" i="38"/>
  <c r="AA26" i="38"/>
  <c r="W26" i="38"/>
  <c r="W25" i="38"/>
  <c r="W24" i="38"/>
  <c r="W23" i="38"/>
  <c r="W22" i="38"/>
  <c r="W21" i="38"/>
  <c r="W20" i="38"/>
  <c r="W19" i="38"/>
  <c r="W18" i="38"/>
  <c r="W17" i="38"/>
  <c r="W16" i="38"/>
  <c r="W15" i="38"/>
  <c r="AC14" i="38"/>
  <c r="AA14" i="38"/>
  <c r="W14" i="38"/>
  <c r="AI8" i="38"/>
  <c r="AH8" i="38"/>
  <c r="AA8" i="38"/>
  <c r="AE10" i="38" s="1"/>
  <c r="F284" i="38" l="1" a="1"/>
  <c r="F284" i="38" s="1"/>
  <c r="F252" i="38" a="1"/>
  <c r="F252" i="38" s="1"/>
  <c r="F203" i="38" a="1"/>
  <c r="F203" i="38" s="1"/>
  <c r="F186" i="38" a="1"/>
  <c r="F186" i="38" s="1"/>
  <c r="F220" i="38" a="1"/>
  <c r="F220" i="38" s="1"/>
  <c r="F172" i="38" a="1"/>
  <c r="F172" i="38" s="1"/>
  <c r="AD8" i="38"/>
  <c r="AE9" i="38"/>
  <c r="G38" i="38" s="1"/>
  <c r="I38" i="38" s="1"/>
  <c r="AD11" i="38"/>
  <c r="AE11" i="38"/>
  <c r="I16" i="38" s="1"/>
  <c r="AE8" i="38"/>
  <c r="AF8" i="38"/>
  <c r="I39" i="38"/>
  <c r="G39" i="38"/>
  <c r="AE12" i="38"/>
  <c r="AD12" i="38"/>
  <c r="AD9" i="38"/>
  <c r="AD10" i="38"/>
  <c r="E68" i="38" l="1"/>
  <c r="E64" i="38" s="1"/>
  <c r="E67" i="38" s="1"/>
  <c r="G27" i="38"/>
  <c r="I27" i="38" s="1"/>
  <c r="G15" i="38"/>
  <c r="I15" i="38" s="1"/>
  <c r="G16" i="38"/>
  <c r="AE13" i="38"/>
  <c r="G28" i="38" s="1"/>
  <c r="E16" i="38"/>
  <c r="E39" i="38"/>
  <c r="AD13" i="38"/>
  <c r="E28" i="38" s="1"/>
  <c r="E38" i="38"/>
  <c r="E27" i="38"/>
  <c r="E15" i="38"/>
  <c r="E66" i="38" l="1"/>
  <c r="I28" i="38"/>
  <c r="R18" i="13" l="1"/>
  <c r="S18" i="13"/>
  <c r="W26" i="28" l="1"/>
  <c r="W27" i="28"/>
  <c r="W22" i="28"/>
  <c r="W21" i="28"/>
  <c r="W12" i="28"/>
  <c r="W17" i="28"/>
  <c r="AG27" i="28"/>
  <c r="AF27" i="28"/>
  <c r="AE27" i="28"/>
  <c r="AD27" i="28"/>
  <c r="AC27" i="28"/>
  <c r="AG8" i="31"/>
  <c r="F120" i="28" l="1" a="1"/>
  <c r="F120" i="28" s="1"/>
  <c r="E29" i="28" s="1"/>
  <c r="V12" i="33"/>
  <c r="Z12" i="33"/>
  <c r="AA12" i="33"/>
  <c r="AB12" i="33"/>
  <c r="V12" i="31"/>
  <c r="V18" i="31"/>
  <c r="V19" i="31"/>
  <c r="E32" i="28" l="1"/>
  <c r="F132" i="31" a="1"/>
  <c r="F132" i="31" s="1"/>
  <c r="S12" i="33"/>
  <c r="AC17" i="28" l="1"/>
  <c r="AD17" i="28"/>
  <c r="AE17" i="28"/>
  <c r="AF17" i="28"/>
  <c r="AG17" i="28"/>
  <c r="Y43" i="29" l="1"/>
  <c r="AF18" i="29"/>
  <c r="AE18" i="29"/>
  <c r="AD18" i="29"/>
  <c r="AC18" i="29"/>
  <c r="AB18" i="29"/>
  <c r="V18" i="29"/>
  <c r="AF17" i="29"/>
  <c r="AE17" i="29"/>
  <c r="AD17" i="29"/>
  <c r="AC17" i="29"/>
  <c r="AB17" i="29"/>
  <c r="V17" i="29"/>
  <c r="AB12" i="29"/>
  <c r="AA12" i="29"/>
  <c r="Z12" i="29"/>
  <c r="V12" i="29"/>
  <c r="AH8" i="29"/>
  <c r="AG8" i="29"/>
  <c r="Z8" i="29"/>
  <c r="Z51" i="28"/>
  <c r="AG22" i="28"/>
  <c r="AF22" i="28"/>
  <c r="AE22" i="28"/>
  <c r="AD22" i="28"/>
  <c r="AC22" i="28"/>
  <c r="AC12" i="28"/>
  <c r="AB12" i="28"/>
  <c r="AA12" i="28"/>
  <c r="AI8" i="28"/>
  <c r="AH8" i="28"/>
  <c r="AA8" i="28"/>
  <c r="AE8" i="29" l="1"/>
  <c r="S12" i="28"/>
  <c r="AD9" i="28"/>
  <c r="E13" i="28" s="1"/>
  <c r="AE9" i="28"/>
  <c r="AB19" i="29"/>
  <c r="S12" i="29"/>
  <c r="F131" i="29" a="1"/>
  <c r="F131" i="29" s="1"/>
  <c r="E21" i="29" s="1"/>
  <c r="E24" i="29" s="1"/>
  <c r="AF19" i="29"/>
  <c r="N19" i="29" s="1"/>
  <c r="AD8" i="28"/>
  <c r="AF8" i="28"/>
  <c r="AE8" i="28"/>
  <c r="AD8" i="29"/>
  <c r="AC8" i="29"/>
  <c r="T42" i="34"/>
  <c r="AA18" i="34"/>
  <c r="Z18" i="34"/>
  <c r="Y18" i="34"/>
  <c r="X18" i="34"/>
  <c r="W18" i="34"/>
  <c r="Q18" i="34"/>
  <c r="AA17" i="34"/>
  <c r="Z17" i="34"/>
  <c r="Y17" i="34"/>
  <c r="X17" i="34"/>
  <c r="W17" i="34"/>
  <c r="Q17" i="34"/>
  <c r="W12" i="34"/>
  <c r="V12" i="34"/>
  <c r="U12" i="34"/>
  <c r="Q12" i="34"/>
  <c r="AC8" i="34"/>
  <c r="AB8" i="34"/>
  <c r="U8" i="34"/>
  <c r="E130" i="34" l="1" a="1"/>
  <c r="E130" i="34" s="1"/>
  <c r="D20" i="34" s="1"/>
  <c r="D23" i="34" s="1"/>
  <c r="G13" i="28"/>
  <c r="I13" i="28" s="1"/>
  <c r="J12" i="34"/>
  <c r="G19" i="29"/>
  <c r="E23" i="29"/>
  <c r="W19" i="34"/>
  <c r="F19" i="34" s="1"/>
  <c r="X8" i="34"/>
  <c r="D13" i="34" s="1"/>
  <c r="AA19" i="34"/>
  <c r="M19" i="34" s="1"/>
  <c r="Z8" i="34"/>
  <c r="E31" i="28"/>
  <c r="Y8" i="34"/>
  <c r="F13" i="34" s="1"/>
  <c r="H13" i="34" s="1"/>
  <c r="D22" i="34" l="1"/>
  <c r="V18" i="33"/>
  <c r="AB18" i="33"/>
  <c r="AC18" i="33"/>
  <c r="AD18" i="33"/>
  <c r="AE18" i="33"/>
  <c r="AF18" i="33"/>
  <c r="V19" i="33"/>
  <c r="AB19" i="33"/>
  <c r="AC19" i="33"/>
  <c r="AD19" i="33"/>
  <c r="AE19" i="33"/>
  <c r="AF19" i="33"/>
  <c r="Y44" i="33"/>
  <c r="AH8" i="33"/>
  <c r="AG8" i="33"/>
  <c r="Z8" i="33"/>
  <c r="F132" i="33" l="1" a="1"/>
  <c r="F132" i="33" s="1"/>
  <c r="E22" i="33" s="1"/>
  <c r="E25" i="33" s="1"/>
  <c r="AE8" i="33"/>
  <c r="AD8" i="33"/>
  <c r="G13" i="33" s="1"/>
  <c r="I13" i="33" s="1"/>
  <c r="AC8" i="33"/>
  <c r="E13" i="33" s="1"/>
  <c r="AD10" i="33"/>
  <c r="AC10" i="33"/>
  <c r="AF20" i="33"/>
  <c r="AB20" i="33"/>
  <c r="Y44" i="31"/>
  <c r="AC11" i="33" l="1"/>
  <c r="E14" i="33" s="1"/>
  <c r="AD11" i="33"/>
  <c r="I14" i="33" s="1"/>
  <c r="G20" i="33"/>
  <c r="N20" i="33"/>
  <c r="E24" i="33"/>
  <c r="AB18" i="31"/>
  <c r="AB19" i="31"/>
  <c r="AB12" i="31"/>
  <c r="AF19" i="31"/>
  <c r="AE19" i="31"/>
  <c r="AD19" i="31"/>
  <c r="AC19" i="31"/>
  <c r="AF18" i="31"/>
  <c r="AE18" i="31"/>
  <c r="AD18" i="31"/>
  <c r="AC18" i="31"/>
  <c r="AA12" i="31"/>
  <c r="Z12" i="31"/>
  <c r="AH8" i="31"/>
  <c r="Z8" i="31"/>
  <c r="G14" i="33" l="1"/>
  <c r="AC8" i="31"/>
  <c r="E13" i="31" s="1"/>
  <c r="AC9" i="31"/>
  <c r="AD10" i="31"/>
  <c r="AD9" i="31"/>
  <c r="AD8" i="31"/>
  <c r="AC10" i="31"/>
  <c r="S12" i="31"/>
  <c r="AE8" i="31"/>
  <c r="AF20" i="31"/>
  <c r="AB20" i="31"/>
  <c r="E22" i="31"/>
  <c r="E25" i="31" s="1"/>
  <c r="E14" i="31" l="1"/>
  <c r="G14" i="31"/>
  <c r="I14" i="31"/>
  <c r="E24" i="31"/>
  <c r="G13" i="31"/>
  <c r="I13" i="31" s="1"/>
  <c r="N20" i="31"/>
  <c r="G20" i="31"/>
  <c r="Q18" i="13" l="1"/>
  <c r="Q19" i="13"/>
  <c r="R19" i="13"/>
  <c r="S19" i="13"/>
  <c r="Q20" i="13"/>
  <c r="R20" i="13"/>
  <c r="S20" i="13"/>
  <c r="Q21" i="13"/>
  <c r="R21" i="13"/>
  <c r="S21" i="13"/>
  <c r="Q22" i="13"/>
  <c r="R22" i="13"/>
  <c r="S22" i="13"/>
  <c r="Q23" i="13"/>
  <c r="R23" i="13"/>
  <c r="S23" i="13"/>
  <c r="Q24" i="13"/>
  <c r="R24" i="13"/>
  <c r="S24" i="13"/>
  <c r="R12" i="13"/>
  <c r="S12" i="13"/>
  <c r="Q12" i="13"/>
  <c r="B14" i="13" l="1"/>
  <c r="S29" i="13"/>
  <c r="Q29" i="13"/>
  <c r="R29" i="13"/>
  <c r="T29" i="13" l="1"/>
  <c r="B29" i="13" s="1"/>
  <c r="H25" i="13"/>
  <c r="J25" i="13"/>
  <c r="F25" i="13"/>
</calcChain>
</file>

<file path=xl/comments1.xml><?xml version="1.0" encoding="utf-8"?>
<comments xmlns="http://schemas.openxmlformats.org/spreadsheetml/2006/main">
  <authors>
    <author>Benjamin Gugel</author>
    <author>Vanessa Herhoffer</author>
  </authors>
  <commentList>
    <comment ref="B10" authorId="0">
      <text>
        <r>
          <rPr>
            <b/>
            <sz val="9"/>
            <color indexed="81"/>
            <rFont val="Segoe UI"/>
            <family val="2"/>
          </rPr>
          <t>ifeu:</t>
        </r>
        <r>
          <rPr>
            <sz val="9"/>
            <color indexed="81"/>
            <rFont val="Segoe UI"/>
            <family val="2"/>
          </rPr>
          <t xml:space="preserve">
</t>
        </r>
        <r>
          <rPr>
            <sz val="9"/>
            <color indexed="81"/>
            <rFont val="Tahoma"/>
            <family val="2"/>
          </rPr>
          <t xml:space="preserve">
Um Zeit zu sparen, können Sie mit der Schnellauswahl die KWP abkürzen. 
Um die Transparenz dieser Bewertung zu erhöhen, ist in diesem Falle eine Kurzbegründung hilfreich.</t>
        </r>
      </text>
    </comment>
    <comment ref="C12" authorId="1">
      <text>
        <r>
          <rPr>
            <b/>
            <sz val="9"/>
            <color indexed="81"/>
            <rFont val="Tahoma"/>
            <family val="2"/>
          </rPr>
          <t xml:space="preserve">ifeu: </t>
        </r>
        <r>
          <rPr>
            <sz val="9"/>
            <color indexed="81"/>
            <rFont val="Tahoma"/>
            <family val="2"/>
          </rPr>
          <t xml:space="preserve">
</t>
        </r>
        <r>
          <rPr>
            <b/>
            <sz val="9"/>
            <color indexed="81"/>
            <rFont val="Tahoma"/>
            <family val="2"/>
          </rPr>
          <t>Zusatzinformation:</t>
        </r>
        <r>
          <rPr>
            <sz val="9"/>
            <color indexed="81"/>
            <rFont val="Tahoma"/>
            <family val="2"/>
          </rPr>
          <t xml:space="preserve">
Ein Vorhaben ist klimarelevant, wenn bereits anhand des Vorhabentitels und/oder der Vorhabenbeschreibung eine klimarelevante Wirkung (Positive oder negative Auswirkung auf das Klima/den Klimaschutz) ersichtlich ist (Bsp. Änderung des Energieverbrauchs/CO2-Ausstoßes), bzw. wenn Sie die Auswirkungen bereits kennen.
</t>
        </r>
        <r>
          <rPr>
            <b/>
            <sz val="9"/>
            <color indexed="81"/>
            <rFont val="Tahoma"/>
            <family val="2"/>
          </rPr>
          <t>Vorhaben, die in der Regel klimarelevant sind:</t>
        </r>
        <r>
          <rPr>
            <sz val="9"/>
            <color indexed="81"/>
            <rFont val="Tahoma"/>
            <family val="2"/>
          </rPr>
          <t xml:space="preserve">
Vorhaben in Bereichen wie beispielsweise Bau, Verkehr, Beschaffung, Energieversorgung, etc. haben in der Regel immer eine Klimarelevanz. Die Auswirkungen (positiv/negativ) und die Stärke der Relevanz können sich aber unterscheiden. Daher sollte jedes Vorhaben auf dessen Klimawirkung hin getestet werden. 
</t>
        </r>
        <r>
          <rPr>
            <b/>
            <sz val="9"/>
            <color indexed="81"/>
            <rFont val="Tahoma"/>
            <family val="2"/>
          </rPr>
          <t>Vorhaben, die in der Regel nicht klimarelevant sind:</t>
        </r>
        <r>
          <rPr>
            <sz val="9"/>
            <color indexed="81"/>
            <rFont val="Tahoma"/>
            <family val="2"/>
          </rPr>
          <t xml:space="preserve">
Vorhaben wie zum Beispiel die Benennung eines Mitglieds im Aufsichtsrat, die Vergabe eines Straßennamens, oder die Einstellung von neuem Personal, etc. haben (fast) keine Klimarelevanz. Ist ein Vorhaben offensichtlich NICHT klimarelevant, dann kann die Klimawirkungsprüfung beendet werden.</t>
        </r>
      </text>
    </comment>
    <comment ref="C18" authorId="1">
      <text>
        <r>
          <rPr>
            <b/>
            <sz val="9"/>
            <color indexed="81"/>
            <rFont val="Tahoma"/>
            <family val="2"/>
          </rPr>
          <t xml:space="preserve">ifeu: </t>
        </r>
        <r>
          <rPr>
            <sz val="9"/>
            <color indexed="81"/>
            <rFont val="Tahoma"/>
            <family val="2"/>
          </rPr>
          <t xml:space="preserve">
Beispiele:
- Nachhaltige Bewirtschaftung
- Ver- oder Entsiegelung landwirtschaftlicher Flächen
- Ausbau Ökolandbau
- Stillegung großer Wald- und Moorflächen für Bauvorhaben
- etc.</t>
        </r>
      </text>
    </comment>
    <comment ref="C19" authorId="1">
      <text>
        <r>
          <rPr>
            <b/>
            <sz val="9"/>
            <color indexed="81"/>
            <rFont val="Tahoma"/>
            <family val="2"/>
          </rPr>
          <t xml:space="preserve">ifeu: </t>
        </r>
        <r>
          <rPr>
            <sz val="9"/>
            <color indexed="81"/>
            <rFont val="Tahoma"/>
            <family val="2"/>
          </rPr>
          <t xml:space="preserve">
Beispiele:
- Abfall
- Abwasser
- Recycling
- Circular Economy
- etc.</t>
        </r>
      </text>
    </comment>
    <comment ref="C20" authorId="1">
      <text>
        <r>
          <rPr>
            <b/>
            <sz val="9"/>
            <color indexed="81"/>
            <rFont val="Tahoma"/>
            <family val="2"/>
          </rPr>
          <t xml:space="preserve">ifeu: </t>
        </r>
        <r>
          <rPr>
            <sz val="9"/>
            <color indexed="81"/>
            <rFont val="Tahoma"/>
            <family val="2"/>
          </rPr>
          <t xml:space="preserve">
Beispiele:
- Bürobedarf &amp; Ausstattung (Bsp. Recyclingpapier)
- Fuhrpark der Kommune
- Essen in Schulen und Kantinen
- Einkauf für Veranstaltungen
- etc.</t>
        </r>
      </text>
    </comment>
    <comment ref="C21" authorId="1">
      <text>
        <r>
          <rPr>
            <b/>
            <sz val="9"/>
            <color indexed="81"/>
            <rFont val="Tahoma"/>
            <family val="2"/>
          </rPr>
          <t xml:space="preserve">ifeu: </t>
        </r>
        <r>
          <rPr>
            <sz val="9"/>
            <color indexed="81"/>
            <rFont val="Tahoma"/>
            <family val="2"/>
          </rPr>
          <t xml:space="preserve">
Beispiele:
- Wohnungsbau
- Sanierungsmaßnahmen
- Stadtplanung
- Sanierung/Optimierung der Straßenbeleuchtung 
- etc.</t>
        </r>
      </text>
    </comment>
    <comment ref="C22" authorId="1">
      <text>
        <r>
          <rPr>
            <b/>
            <sz val="9"/>
            <color indexed="81"/>
            <rFont val="Tahoma"/>
            <family val="2"/>
          </rPr>
          <t xml:space="preserve">ifeu: </t>
        </r>
        <r>
          <rPr>
            <sz val="9"/>
            <color indexed="81"/>
            <rFont val="Tahoma"/>
            <family val="2"/>
          </rPr>
          <t xml:space="preserve">
Beispiele:
- Ausbau des ÖPNV
- Ausbau der Rad- und/oder Fußwege (Infrastruktur, Pop-up bike lanes, etc.)
- Sperrung von Straßen für den Rad- und/oder Fußverkehr (Bsp. Stadtzentrum)
- Elektromobilität (Anreize, Ausweitung kommunaler Fuhrpark, etc.)
- etc.</t>
        </r>
      </text>
    </comment>
    <comment ref="C23" authorId="1">
      <text>
        <r>
          <rPr>
            <b/>
            <sz val="9"/>
            <color indexed="81"/>
            <rFont val="Tahoma"/>
            <family val="2"/>
          </rPr>
          <t xml:space="preserve">ifeu: </t>
        </r>
        <r>
          <rPr>
            <sz val="9"/>
            <color indexed="81"/>
            <rFont val="Tahoma"/>
            <family val="2"/>
          </rPr>
          <t xml:space="preserve">
Eine Verhaltensänderung einer bestimmten Gruppe bezogen auf Handlungsfelder wie beispielsweise:
- Konsum (Bsp. Kleidung)
- Ernährung (Bsp. vegetarisch, vegan, Fleisch)
- (Flug)Reisen (Inlands- und/oder Auslandsflugreisen)</t>
        </r>
      </text>
    </comment>
    <comment ref="C24" authorId="1">
      <text>
        <r>
          <rPr>
            <b/>
            <sz val="9"/>
            <color indexed="81"/>
            <rFont val="Tahoma"/>
            <family val="2"/>
          </rPr>
          <t xml:space="preserve">ifeu: </t>
        </r>
        <r>
          <rPr>
            <sz val="9"/>
            <color indexed="81"/>
            <rFont val="Tahoma"/>
            <family val="2"/>
          </rPr>
          <t xml:space="preserve">
Beispiele:
- Fremdbezug Strom/Wärme/Kälte
- Eigenerzeugung
- Energieträgerwechsel
- Ausbau der Wärmenetze
- Ausbau/Nutzung Erneuerbarer Energie (Bsp. Windendenergie, PV Freiflächenanlagen,
  Geothermienutzung, Biomasse/ Biogasanlage)
- etc.</t>
        </r>
      </text>
    </comment>
  </commentList>
</comments>
</file>

<file path=xl/comments2.xml><?xml version="1.0" encoding="utf-8"?>
<comments xmlns="http://schemas.openxmlformats.org/spreadsheetml/2006/main">
  <authors>
    <author>Vanessa Herhoffer</author>
    <author>HansHertle</author>
    <author>Benjamin Gugel</author>
  </authors>
  <commentList>
    <comment ref="C12" authorId="0">
      <text>
        <r>
          <rPr>
            <b/>
            <sz val="9"/>
            <color indexed="81"/>
            <rFont val="Tahoma"/>
            <family val="2"/>
          </rPr>
          <t xml:space="preserve">ifeu:
</t>
        </r>
        <r>
          <rPr>
            <sz val="9"/>
            <color indexed="81"/>
            <rFont val="Tahoma"/>
            <family val="2"/>
          </rPr>
          <t xml:space="preserve">
Klimarelevant = Vorhaben, die eine positive und/oder eine negative Klimawirkung haben. Bsp. "sehr klimarelevant" können also auch Vorhaben sein, die zu hohen CO</t>
        </r>
        <r>
          <rPr>
            <sz val="8"/>
            <color indexed="81"/>
            <rFont val="Tahoma"/>
            <family val="2"/>
          </rPr>
          <t>2</t>
        </r>
        <r>
          <rPr>
            <sz val="9"/>
            <color indexed="81"/>
            <rFont val="Tahoma"/>
            <family val="2"/>
          </rPr>
          <t xml:space="preserve">-Einsparungen führen.
</t>
        </r>
      </text>
    </comment>
    <comment ref="E12" authorId="0">
      <text>
        <r>
          <rPr>
            <b/>
            <sz val="9"/>
            <color indexed="81"/>
            <rFont val="Tahoma"/>
            <family val="2"/>
          </rPr>
          <t xml:space="preserve">ifeu:
</t>
        </r>
        <r>
          <rPr>
            <sz val="9"/>
            <color indexed="81"/>
            <rFont val="Tahoma"/>
            <family val="2"/>
          </rPr>
          <t xml:space="preserve">
wenig klimarelevant = Das Vorhaben hat nur eine sehr absehbare (in)direkte positive/negative Klimawirkung (unterhalb der unten genannten THG-Emissionen [abhängig von Einwohnerzahl]).
Beispiel:
Die Baugenehmigung eines Einzelgeäudes hat kaum Relevanz für das kommunale Klima</t>
        </r>
      </text>
    </comment>
    <comment ref="G12" authorId="0">
      <text>
        <r>
          <rPr>
            <b/>
            <sz val="9"/>
            <color indexed="81"/>
            <rFont val="Tahoma"/>
            <family val="2"/>
          </rPr>
          <t>ifeu:</t>
        </r>
        <r>
          <rPr>
            <sz val="9"/>
            <color indexed="81"/>
            <rFont val="Tahoma"/>
            <family val="2"/>
          </rPr>
          <t xml:space="preserve">
Teilweise klimarelevant = Das Vorhaben hat eine geringfügige in(direkte)  positive/negative Klimawirkung (unterhalb bzw. gleich der unten genannten THG-Emissionen [abhängig von der Einwohnerzahl]).</t>
        </r>
      </text>
    </comment>
    <comment ref="I12" authorId="0">
      <text>
        <r>
          <rPr>
            <b/>
            <sz val="9"/>
            <color indexed="81"/>
            <rFont val="Tahoma"/>
            <family val="2"/>
          </rPr>
          <t xml:space="preserve">ifeu:
</t>
        </r>
        <r>
          <rPr>
            <sz val="9"/>
            <color indexed="81"/>
            <rFont val="Tahoma"/>
            <family val="2"/>
          </rPr>
          <t xml:space="preserve">
Sehr Klimarelevant = Das Vorhaben hat eine starke (in)direkte positive/negative Klimawirkung (oberhalb der unten genannten THG-Emissionen [abhängig von der Einwohnerzahl]).
Beispiel:
Bau eines neuen Gewerbegebietes hat starke direkte Auswirkungen auf verschiedene Sektoren des Klimaschutzes.</t>
        </r>
      </text>
    </comment>
    <comment ref="E18" authorId="0">
      <text>
        <r>
          <rPr>
            <b/>
            <sz val="9"/>
            <color indexed="81"/>
            <rFont val="Tahoma"/>
            <family val="2"/>
          </rPr>
          <t>ifeu:</t>
        </r>
        <r>
          <rPr>
            <sz val="9"/>
            <color indexed="81"/>
            <rFont val="Tahoma"/>
            <family val="2"/>
          </rPr>
          <t xml:space="preserve">
Durch das Vorhaben wird ein </t>
        </r>
        <r>
          <rPr>
            <b/>
            <sz val="9"/>
            <color indexed="81"/>
            <rFont val="Tahoma"/>
            <family val="2"/>
          </rPr>
          <t>ZUSÄTZLICHER</t>
        </r>
        <r>
          <rPr>
            <sz val="9"/>
            <color indexed="81"/>
            <rFont val="Tahoma"/>
            <family val="2"/>
          </rPr>
          <t xml:space="preserve"> Energieverbrauch in der Kommune induziert (Bsp. Bauvorhaben). 
Es werden dabei </t>
        </r>
        <r>
          <rPr>
            <b/>
            <sz val="9"/>
            <color indexed="81"/>
            <rFont val="Tahoma"/>
            <family val="2"/>
          </rPr>
          <t xml:space="preserve">wenig ambitionierte energetische Standards </t>
        </r>
        <r>
          <rPr>
            <sz val="9"/>
            <color indexed="81"/>
            <rFont val="Tahoma"/>
            <family val="2"/>
          </rPr>
          <t>eingesetzt.</t>
        </r>
        <r>
          <rPr>
            <b/>
            <sz val="9"/>
            <color indexed="81"/>
            <rFont val="Tahoma"/>
            <family val="2"/>
          </rPr>
          <t xml:space="preserve">
</t>
        </r>
        <r>
          <rPr>
            <sz val="9"/>
            <color indexed="81"/>
            <rFont val="Tahoma"/>
            <family val="2"/>
          </rPr>
          <t xml:space="preserve">
Beispiel:
Gesetzliche Vorgaben nach EnEV oder leicht besser (z.B. KfW 55)
</t>
        </r>
      </text>
    </comment>
    <comment ref="G18" authorId="0">
      <text>
        <r>
          <rPr>
            <b/>
            <sz val="9"/>
            <color indexed="81"/>
            <rFont val="Tahoma"/>
            <family val="2"/>
          </rPr>
          <t>ifeu:</t>
        </r>
        <r>
          <rPr>
            <sz val="9"/>
            <color indexed="81"/>
            <rFont val="Tahoma"/>
            <family val="2"/>
          </rPr>
          <t xml:space="preserve">
Durch das Vorhaben wird ein </t>
        </r>
        <r>
          <rPr>
            <b/>
            <sz val="9"/>
            <color indexed="81"/>
            <rFont val="Tahoma"/>
            <family val="2"/>
          </rPr>
          <t>ZUSÄTZLICHER</t>
        </r>
        <r>
          <rPr>
            <sz val="9"/>
            <color indexed="81"/>
            <rFont val="Tahoma"/>
            <family val="2"/>
          </rPr>
          <t xml:space="preserve"> Energieverbrauch in der Kommune induziert (Bsp. Bauvorhaben).
Es werden dabei</t>
        </r>
        <r>
          <rPr>
            <b/>
            <sz val="9"/>
            <color indexed="81"/>
            <rFont val="Tahoma"/>
            <family val="2"/>
          </rPr>
          <t xml:space="preserve"> ambitionierte energetische Standards </t>
        </r>
        <r>
          <rPr>
            <sz val="9"/>
            <color indexed="81"/>
            <rFont val="Tahoma"/>
            <family val="2"/>
          </rPr>
          <t>eingesetzt.
Beispiel:
Bau nach übergesetzlichen Standards, wie bspw. Passivhaus-Standard, Plusenergiehaus</t>
        </r>
      </text>
    </comment>
    <comment ref="I18" authorId="0">
      <text>
        <r>
          <rPr>
            <b/>
            <sz val="9"/>
            <color indexed="81"/>
            <rFont val="Tahoma"/>
            <family val="2"/>
          </rPr>
          <t>ifeu:</t>
        </r>
        <r>
          <rPr>
            <sz val="9"/>
            <color indexed="81"/>
            <rFont val="Tahoma"/>
            <family val="2"/>
          </rPr>
          <t xml:space="preserve">
Das Vorhaben hat keinen Einfluss auf den Energieverbrauch. Es führt weder zu einem Mehrverbrauch, noch zu einem Wenigerverbrauch von Energie.</t>
        </r>
      </text>
    </comment>
    <comment ref="K18" authorId="0">
      <text>
        <r>
          <rPr>
            <b/>
            <sz val="9"/>
            <color indexed="81"/>
            <rFont val="Tahoma"/>
            <family val="2"/>
          </rPr>
          <t>ifeu:</t>
        </r>
        <r>
          <rPr>
            <sz val="9"/>
            <color indexed="81"/>
            <rFont val="Tahoma"/>
            <family val="2"/>
          </rPr>
          <t xml:space="preserve">
Durch das Vorhaben wird der aktuelle Energieverbrauch </t>
        </r>
        <r>
          <rPr>
            <b/>
            <sz val="9"/>
            <color indexed="81"/>
            <rFont val="Tahoma"/>
            <family val="2"/>
          </rPr>
          <t>REDUZIERT</t>
        </r>
        <r>
          <rPr>
            <sz val="9"/>
            <color indexed="81"/>
            <rFont val="Tahoma"/>
            <family val="2"/>
          </rPr>
          <t xml:space="preserve"> (Bsp. Sanierungs-/Austauschvorhaben).
Es wird dabei</t>
        </r>
        <r>
          <rPr>
            <b/>
            <sz val="9"/>
            <color indexed="81"/>
            <rFont val="Tahoma"/>
            <family val="2"/>
          </rPr>
          <t xml:space="preserve"> weitestgehend gesetzlichen energetischen Vorgaben (EnEV)</t>
        </r>
        <r>
          <rPr>
            <sz val="9"/>
            <color indexed="81"/>
            <rFont val="Tahoma"/>
            <family val="2"/>
          </rPr>
          <t xml:space="preserve"> gefolgt.
</t>
        </r>
      </text>
    </comment>
    <comment ref="N18" authorId="1">
      <text>
        <r>
          <rPr>
            <b/>
            <sz val="9"/>
            <color indexed="81"/>
            <rFont val="Tahoma"/>
            <family val="2"/>
          </rPr>
          <t xml:space="preserve">ifeu:
</t>
        </r>
        <r>
          <rPr>
            <sz val="9"/>
            <color indexed="81"/>
            <rFont val="Tahoma"/>
            <family val="2"/>
          </rPr>
          <t xml:space="preserve">Durch das Vorhaben wird der aktuelle Energieverbrauch </t>
        </r>
        <r>
          <rPr>
            <b/>
            <sz val="9"/>
            <color indexed="81"/>
            <rFont val="Tahoma"/>
            <family val="2"/>
          </rPr>
          <t>REDUZIERT</t>
        </r>
        <r>
          <rPr>
            <sz val="9"/>
            <color indexed="81"/>
            <rFont val="Tahoma"/>
            <family val="2"/>
          </rPr>
          <t xml:space="preserve"> (Bsp. Sanierungs-/Austauschvorhaben).
Es wird dabei </t>
        </r>
        <r>
          <rPr>
            <b/>
            <sz val="9"/>
            <color indexed="81"/>
            <rFont val="Tahoma"/>
            <family val="2"/>
          </rPr>
          <t>ambitionierten energetischen Vorgaben</t>
        </r>
        <r>
          <rPr>
            <sz val="9"/>
            <color indexed="81"/>
            <rFont val="Tahoma"/>
            <family val="2"/>
          </rPr>
          <t xml:space="preserve"> gefolgt.
Beispiel:
Übergesetzliche Standards, wie bspw. Passivhaus-Standard bei einzelnen Elementen</t>
        </r>
      </text>
    </comment>
    <comment ref="E19" authorId="0">
      <text>
        <r>
          <rPr>
            <b/>
            <sz val="9"/>
            <color indexed="81"/>
            <rFont val="Tahoma"/>
            <family val="2"/>
          </rPr>
          <t>ifeu:</t>
        </r>
        <r>
          <rPr>
            <sz val="9"/>
            <color indexed="81"/>
            <rFont val="Tahoma"/>
            <family val="2"/>
          </rPr>
          <t xml:space="preserve">
Die </t>
        </r>
        <r>
          <rPr>
            <b/>
            <sz val="9"/>
            <color indexed="81"/>
            <rFont val="Tahoma"/>
            <family val="2"/>
          </rPr>
          <t>Wärme- und Stromversorgung des Vorhabens wird ausschließlich/weitestgehend durch fossile Brennstoffe abgedeckt</t>
        </r>
        <r>
          <rPr>
            <sz val="9"/>
            <color indexed="81"/>
            <rFont val="Tahoma"/>
            <family val="2"/>
          </rPr>
          <t xml:space="preserve"> - und/oder</t>
        </r>
        <r>
          <rPr>
            <b/>
            <sz val="9"/>
            <color indexed="81"/>
            <rFont val="Tahoma"/>
            <family val="2"/>
          </rPr>
          <t xml:space="preserve"> erneuerbare Energien werden gar nicht ausgebaut.</t>
        </r>
        <r>
          <rPr>
            <sz val="9"/>
            <color indexed="81"/>
            <rFont val="Tahoma"/>
            <family val="2"/>
          </rPr>
          <t xml:space="preserve"> Das Vorhaben hat einen Anteil von </t>
        </r>
        <r>
          <rPr>
            <b/>
            <sz val="9"/>
            <color indexed="81"/>
            <rFont val="Tahoma"/>
            <family val="2"/>
          </rPr>
          <t>mehr als 80% an fossilen Energieträgern</t>
        </r>
        <r>
          <rPr>
            <sz val="9"/>
            <color indexed="81"/>
            <rFont val="Tahoma"/>
            <family val="2"/>
          </rPr>
          <t xml:space="preserve"> (Erdgas, nicht erneuerbare Fernwärme, Heizöl)  </t>
        </r>
        <r>
          <rPr>
            <b/>
            <sz val="9"/>
            <color indexed="81"/>
            <rFont val="Tahoma"/>
            <family val="2"/>
          </rPr>
          <t xml:space="preserve">
</t>
        </r>
        <r>
          <rPr>
            <sz val="9"/>
            <color indexed="81"/>
            <rFont val="Tahoma"/>
            <family val="2"/>
          </rPr>
          <t xml:space="preserve">
Beispiel:
Kein Ausbau durch Hemmnisse/Hürden beim Ausbau von Photovoltaikanlagen, oder Fernwärme aus erneuerbaren Energien etc.
</t>
        </r>
      </text>
    </comment>
    <comment ref="G19" authorId="2">
      <text>
        <r>
          <rPr>
            <b/>
            <sz val="9"/>
            <color indexed="81"/>
            <rFont val="Segoe UI"/>
            <family val="2"/>
          </rPr>
          <t xml:space="preserve">ifeu:
</t>
        </r>
        <r>
          <rPr>
            <sz val="9"/>
            <color indexed="81"/>
            <rFont val="Tahoma"/>
            <family val="2"/>
          </rPr>
          <t xml:space="preserve">Das Vorhaben hat einen geringen Anteil erneuerbarer Energien und senkt dadurch (theoretisch) den Anteil erneuerbarer Energien der Kommune im Strom- und/oder Wärmebereich.
</t>
        </r>
      </text>
    </comment>
    <comment ref="I19" authorId="0">
      <text>
        <r>
          <rPr>
            <b/>
            <sz val="9"/>
            <color indexed="81"/>
            <rFont val="Tahoma"/>
            <family val="2"/>
          </rPr>
          <t>ifeu:</t>
        </r>
        <r>
          <rPr>
            <sz val="9"/>
            <color indexed="81"/>
            <rFont val="Tahoma"/>
            <family val="2"/>
          </rPr>
          <t xml:space="preserve">
Das Vorhaben hat keinen Einfluss auf das Energieangebot. Durch das Vorhaben werden weder Erneuerbare Energien ausgebaut noch der Anteil reduziert.</t>
        </r>
      </text>
    </comment>
    <comment ref="K19" authorId="2">
      <text>
        <r>
          <rPr>
            <b/>
            <sz val="9"/>
            <color indexed="81"/>
            <rFont val="Segoe UI"/>
            <family val="2"/>
          </rPr>
          <t xml:space="preserve">ifeu:
</t>
        </r>
        <r>
          <rPr>
            <sz val="9"/>
            <color indexed="81"/>
            <rFont val="Tahoma"/>
            <family val="2"/>
          </rPr>
          <t>Das Vorhaben hat einen relativ hohen Anteil erneuerbarer Energien und steigert dadurch (theoretisch) den Anteil erneuerbarer Energien der Kommune im Strom- und/oder Wärmebereich.</t>
        </r>
        <r>
          <rPr>
            <b/>
            <sz val="9"/>
            <color indexed="81"/>
            <rFont val="Segoe UI"/>
            <family val="2"/>
          </rPr>
          <t xml:space="preserve">
</t>
        </r>
        <r>
          <rPr>
            <sz val="9"/>
            <color indexed="81"/>
            <rFont val="Segoe UI"/>
            <family val="2"/>
          </rPr>
          <t xml:space="preserve">
</t>
        </r>
      </text>
    </comment>
    <comment ref="N19" authorId="0">
      <text>
        <r>
          <rPr>
            <b/>
            <sz val="9"/>
            <color indexed="81"/>
            <rFont val="Tahoma"/>
            <family val="2"/>
          </rPr>
          <t>ifeu:</t>
        </r>
        <r>
          <rPr>
            <sz val="9"/>
            <color indexed="81"/>
            <rFont val="Tahoma"/>
            <family val="2"/>
          </rPr>
          <t xml:space="preserve">
Die </t>
        </r>
        <r>
          <rPr>
            <b/>
            <sz val="9"/>
            <color indexed="81"/>
            <rFont val="Tahoma"/>
            <family val="2"/>
          </rPr>
          <t>Wärme- und Stromversorgung des Vorhabens wird ausschließlich/weitestgehend durch erneuerbare Energien abgedeckt (&gt;80%)-</t>
        </r>
        <r>
          <rPr>
            <sz val="9"/>
            <color indexed="81"/>
            <rFont val="Tahoma"/>
            <family val="2"/>
          </rPr>
          <t xml:space="preserve"> und/oder </t>
        </r>
        <r>
          <rPr>
            <b/>
            <sz val="9"/>
            <color indexed="81"/>
            <rFont val="Tahoma"/>
            <family val="2"/>
          </rPr>
          <t>erneuerbare Energien werden kontinuierlich ausgebaut</t>
        </r>
        <r>
          <rPr>
            <sz val="9"/>
            <color indexed="81"/>
            <rFont val="Tahoma"/>
            <family val="2"/>
          </rPr>
          <t xml:space="preserve">.
Beispiele:
Ausbau Photovoltaikanlagen, erneuerbare Fernwärme etc.
</t>
        </r>
      </text>
    </comment>
  </commentList>
</comments>
</file>

<file path=xl/comments3.xml><?xml version="1.0" encoding="utf-8"?>
<comments xmlns="http://schemas.openxmlformats.org/spreadsheetml/2006/main">
  <authors>
    <author>Vanessa Herhoffer</author>
  </authors>
  <commentList>
    <comment ref="C12" authorId="0">
      <text>
        <r>
          <rPr>
            <b/>
            <sz val="9"/>
            <color indexed="81"/>
            <rFont val="Tahoma"/>
            <family val="2"/>
          </rPr>
          <t xml:space="preserve">ifeu:
</t>
        </r>
        <r>
          <rPr>
            <sz val="9"/>
            <color indexed="81"/>
            <rFont val="Tahoma"/>
            <family val="2"/>
          </rPr>
          <t xml:space="preserve">
Klimarelevant = Vorhaben, die eine positive und/oder eine negative Klimawirkung haben. Bsp. "sehr klimarelevant" können also auch Vorhaben sein, die zu hohen CO2-Einsparungen führen.
</t>
        </r>
      </text>
    </comment>
    <comment ref="E12" authorId="0">
      <text>
        <r>
          <rPr>
            <b/>
            <sz val="9"/>
            <color indexed="81"/>
            <rFont val="Tahoma"/>
            <family val="2"/>
          </rPr>
          <t xml:space="preserve">ifeu:
</t>
        </r>
        <r>
          <rPr>
            <sz val="9"/>
            <color indexed="81"/>
            <rFont val="Tahoma"/>
            <family val="2"/>
          </rPr>
          <t xml:space="preserve">
wenig klimarelevant = Das Vorhaben hat nur eine sehr absehbare (in)direkte positive/negative Klimawirkung (unterhalb der unten genannten THG-Emissionen [abhängig von Einwohnerzahl]).</t>
        </r>
      </text>
    </comment>
    <comment ref="G12" authorId="0">
      <text>
        <r>
          <rPr>
            <b/>
            <sz val="9"/>
            <color indexed="81"/>
            <rFont val="Tahoma"/>
            <family val="2"/>
          </rPr>
          <t>ifeu:</t>
        </r>
        <r>
          <rPr>
            <sz val="9"/>
            <color indexed="81"/>
            <rFont val="Tahoma"/>
            <family val="2"/>
          </rPr>
          <t xml:space="preserve">
Teilweise klimarelevant = Das Vorhaben hat eine geringfügige in(direkte)  positive/negative Klimawirkung (unterhalb bzw. gleich der unten genannten THG-Emissionen [abhängig von der Einwohnerzahl]).</t>
        </r>
      </text>
    </comment>
    <comment ref="I12" authorId="0">
      <text>
        <r>
          <rPr>
            <b/>
            <sz val="9"/>
            <color indexed="81"/>
            <rFont val="Tahoma"/>
            <family val="2"/>
          </rPr>
          <t xml:space="preserve">ifeu:
</t>
        </r>
        <r>
          <rPr>
            <sz val="9"/>
            <color indexed="81"/>
            <rFont val="Tahoma"/>
            <family val="2"/>
          </rPr>
          <t xml:space="preserve">
Sehr Klimarelevant = Das Vorhaben hat eine starke (in)direkte positive/negative Klimawirkung (oberhalb der unten genannten THG-Emissionen [abhängig von der Einwohnerzahl]).
</t>
        </r>
      </text>
    </comment>
    <comment ref="E18" authorId="0">
      <text>
        <r>
          <rPr>
            <b/>
            <sz val="9"/>
            <color indexed="81"/>
            <rFont val="Tahoma"/>
            <family val="2"/>
          </rPr>
          <t xml:space="preserve">ifeu:
</t>
        </r>
        <r>
          <rPr>
            <sz val="9"/>
            <color indexed="81"/>
            <rFont val="Tahoma"/>
            <family val="2"/>
          </rPr>
          <t>Das Vorhaben</t>
        </r>
        <r>
          <rPr>
            <b/>
            <sz val="9"/>
            <color indexed="81"/>
            <rFont val="Tahoma"/>
            <family val="2"/>
          </rPr>
          <t xml:space="preserve"> erhöht den motorisierten Individualverkehr in der Kommune deutlich.</t>
        </r>
        <r>
          <rPr>
            <sz val="9"/>
            <color indexed="81"/>
            <rFont val="Tahoma"/>
            <family val="2"/>
          </rPr>
          <t xml:space="preserve">
Beispiele:
- Verkehrsanstieg durch kostenlose (und ausreichend) Parkplätze in der ganzen Stadt
- Stark fallende Benzin-/Gaspreise
- Kein oder sehr teures ÖPNV-Angebot
- Schlechte Fahrradinfrastruktur
- etc.</t>
        </r>
      </text>
    </comment>
    <comment ref="I18" authorId="0">
      <text>
        <r>
          <rPr>
            <b/>
            <sz val="9"/>
            <color indexed="81"/>
            <rFont val="Tahoma"/>
            <family val="2"/>
          </rPr>
          <t>ifeu:</t>
        </r>
        <r>
          <rPr>
            <sz val="9"/>
            <color indexed="81"/>
            <rFont val="Tahoma"/>
            <family val="2"/>
          </rPr>
          <t xml:space="preserve">
Das Vorhaben hat keinen Einfluss auf das Verkehrsaufkommen. Es führt weder zu einem Anstieg oder einer Verringerung der Verkehrsnachfrage.</t>
        </r>
      </text>
    </comment>
    <comment ref="N18" authorId="0">
      <text>
        <r>
          <rPr>
            <b/>
            <sz val="9"/>
            <color indexed="81"/>
            <rFont val="Tahoma"/>
            <family val="2"/>
          </rPr>
          <t xml:space="preserve">ifeu:
</t>
        </r>
        <r>
          <rPr>
            <sz val="9"/>
            <color indexed="81"/>
            <rFont val="Tahoma"/>
            <family val="2"/>
          </rPr>
          <t xml:space="preserve">Das Vorhaben </t>
        </r>
        <r>
          <rPr>
            <b/>
            <sz val="9"/>
            <color indexed="81"/>
            <rFont val="Tahoma"/>
            <family val="2"/>
          </rPr>
          <t>reduziert</t>
        </r>
        <r>
          <rPr>
            <sz val="9"/>
            <color indexed="81"/>
            <rFont val="Tahoma"/>
            <family val="2"/>
          </rPr>
          <t xml:space="preserve"> </t>
        </r>
        <r>
          <rPr>
            <b/>
            <sz val="9"/>
            <color indexed="81"/>
            <rFont val="Tahoma"/>
            <family val="2"/>
          </rPr>
          <t>den motorisierten Individualverkehr innerhalb der Kommune deutlich</t>
        </r>
        <r>
          <rPr>
            <sz val="9"/>
            <color indexed="81"/>
            <rFont val="Tahoma"/>
            <family val="2"/>
          </rPr>
          <t>.
Beispiele:
- Verkehrsreduktion durch Entfernungs- und emissionsabhängige Pkw-Maut
- PKW-Verbot in der Innenstadt
- Hohe Parkgebühren
- Optimale Fahrradinfrastruktur
- Kostenloser ÖPNV
- etc.</t>
        </r>
      </text>
    </comment>
    <comment ref="E19" authorId="0">
      <text>
        <r>
          <rPr>
            <b/>
            <sz val="9"/>
            <color indexed="81"/>
            <rFont val="Tahoma"/>
            <family val="2"/>
          </rPr>
          <t>ifeu:</t>
        </r>
        <r>
          <rPr>
            <sz val="9"/>
            <color indexed="81"/>
            <rFont val="Tahoma"/>
            <family val="2"/>
          </rPr>
          <t xml:space="preserve">
Das Vorhaben führt zu einer </t>
        </r>
        <r>
          <rPr>
            <b/>
            <sz val="9"/>
            <color indexed="81"/>
            <rFont val="Tahoma"/>
            <family val="2"/>
          </rPr>
          <t xml:space="preserve">deutlichen Verschlechterung des Verkehrsangebots.
</t>
        </r>
        <r>
          <rPr>
            <sz val="9"/>
            <color indexed="81"/>
            <rFont val="Tahoma"/>
            <family val="2"/>
          </rPr>
          <t>Beispiele:
- Nicht ausreichende/keine Abdeckung des Bedarfs auf (Leih-)Fahrräder, Pedelecs, Carsharing
  (elektrisch)
- Geringeres ÖPNV-Angebot oder sehr schlecht vernetzte Angebote des öffentlichen Verkehrs
  und/oder sehr teurer ÖPNV und/oder kein ÖPNV
- Schlechte/keine Fahrradinfrastruktur
- Treibhausgasarme und nachhaltige Kraftstoffalternativen werden nicht (mehr) gefördert
- etc.</t>
        </r>
      </text>
    </comment>
    <comment ref="I19" authorId="0">
      <text>
        <r>
          <rPr>
            <b/>
            <sz val="9"/>
            <color indexed="81"/>
            <rFont val="Tahoma"/>
            <family val="2"/>
          </rPr>
          <t>ifeu:</t>
        </r>
        <r>
          <rPr>
            <sz val="9"/>
            <color indexed="81"/>
            <rFont val="Tahoma"/>
            <family val="2"/>
          </rPr>
          <t xml:space="preserve">
Das Vorhaben hat keinen Einfluss auf das Verkehrsangebot. Es führt weder zu einer Verbesserung noch zu einer Verschlechterung des Verkehrsangebots.</t>
        </r>
      </text>
    </comment>
    <comment ref="N19" authorId="0">
      <text>
        <r>
          <rPr>
            <b/>
            <sz val="9"/>
            <color indexed="81"/>
            <rFont val="Tahoma"/>
            <family val="2"/>
          </rPr>
          <t xml:space="preserve">ifeu:
</t>
        </r>
        <r>
          <rPr>
            <sz val="9"/>
            <color indexed="81"/>
            <rFont val="Tahoma"/>
            <family val="2"/>
          </rPr>
          <t xml:space="preserve">Durch das Vorhaben werden </t>
        </r>
        <r>
          <rPr>
            <b/>
            <sz val="9"/>
            <color indexed="81"/>
            <rFont val="Tahoma"/>
            <family val="2"/>
          </rPr>
          <t>weitreichende Verbesserungen klimafreundlicher Verkehrsangebote geschaffen</t>
        </r>
        <r>
          <rPr>
            <sz val="9"/>
            <color indexed="81"/>
            <rFont val="Tahoma"/>
            <family val="2"/>
          </rPr>
          <t>.
Beispiele:
- Förderung des Verkehrsangebots durch vollständige/weitestgehende Abdeckung des Bedarfs auf (Leih-)Fahrräder,
  Pedelecs, Carsharing (elektrisch)
- Sehr gut vernetzte Angebote des öffentlichen Verkehrs und/oder kostenloser ÖPNV
- Optimaler Ausbau der Fahrradinfrastruktur 
- Treibhausgasarme und nachhaltige Kraftstoffalternativen werden zu mehr als 50% zur Verfügung gestellt
- etc.</t>
        </r>
      </text>
    </comment>
  </commentList>
</comments>
</file>

<file path=xl/comments4.xml><?xml version="1.0" encoding="utf-8"?>
<comments xmlns="http://schemas.openxmlformats.org/spreadsheetml/2006/main">
  <authors>
    <author>Vanessa Herhoffer</author>
    <author>Benjamin Gugel</author>
  </authors>
  <commentList>
    <comment ref="C12" authorId="0">
      <text>
        <r>
          <rPr>
            <b/>
            <sz val="9"/>
            <color indexed="81"/>
            <rFont val="Tahoma"/>
            <family val="2"/>
          </rPr>
          <t xml:space="preserve">ifeu:
</t>
        </r>
        <r>
          <rPr>
            <sz val="9"/>
            <color indexed="81"/>
            <rFont val="Tahoma"/>
            <family val="2"/>
          </rPr>
          <t xml:space="preserve">
Klimarelevant = Vorhaben, die eine positive und/oder eine negative Klimawirkung haben. Bsp. "sehr klimarelevant" können also auch Vorhaben sein, die zu hohen CO2-Einsparungen führen.
</t>
        </r>
      </text>
    </comment>
    <comment ref="E12" authorId="0">
      <text>
        <r>
          <rPr>
            <b/>
            <sz val="9"/>
            <color indexed="81"/>
            <rFont val="Tahoma"/>
            <family val="2"/>
          </rPr>
          <t xml:space="preserve">ifeu:
</t>
        </r>
        <r>
          <rPr>
            <sz val="9"/>
            <color indexed="81"/>
            <rFont val="Tahoma"/>
            <family val="2"/>
          </rPr>
          <t xml:space="preserve">
wenig klimarelevant = Das Vorhaben hat nur eine sehr absehbare (in)direkte positive/negative Klimawirkung (unterhalb der unten genannten THG-Emissionen [abhängig von Einwohnerzahl]).</t>
        </r>
      </text>
    </comment>
    <comment ref="G12" authorId="0">
      <text>
        <r>
          <rPr>
            <b/>
            <sz val="9"/>
            <color indexed="81"/>
            <rFont val="Tahoma"/>
            <family val="2"/>
          </rPr>
          <t>ifeu:</t>
        </r>
        <r>
          <rPr>
            <sz val="9"/>
            <color indexed="81"/>
            <rFont val="Tahoma"/>
            <family val="2"/>
          </rPr>
          <t xml:space="preserve">
Teilweise klimarelevant = Das Vorhaben hat eine geringfügige in(direkte)  positive/negative Klimawirkung (unterhalb bzw. gleich der unten genannten THG-Emissionen [abhängig von der Einwohnerzahl]).</t>
        </r>
      </text>
    </comment>
    <comment ref="I12" authorId="0">
      <text>
        <r>
          <rPr>
            <b/>
            <sz val="9"/>
            <color indexed="81"/>
            <rFont val="Tahoma"/>
            <family val="2"/>
          </rPr>
          <t xml:space="preserve">ifeu:
</t>
        </r>
        <r>
          <rPr>
            <sz val="9"/>
            <color indexed="81"/>
            <rFont val="Tahoma"/>
            <family val="2"/>
          </rPr>
          <t xml:space="preserve">
Sehr Klimarelevant = Das Vorhaben hat eine starke (in)direkte positive/negative Klimawirkung (oberhalb der unten genannten THG-Emissionen [abhängig von der Einwohnerzahl]).
</t>
        </r>
      </text>
    </comment>
    <comment ref="E17" authorId="0">
      <text>
        <r>
          <rPr>
            <b/>
            <sz val="9"/>
            <color indexed="81"/>
            <rFont val="Tahoma"/>
            <family val="2"/>
          </rPr>
          <t>ifeu:</t>
        </r>
        <r>
          <rPr>
            <sz val="9"/>
            <color indexed="81"/>
            <rFont val="Tahoma"/>
            <family val="2"/>
          </rPr>
          <t xml:space="preserve">
Durch das Vorhaben </t>
        </r>
        <r>
          <rPr>
            <b/>
            <sz val="9"/>
            <color indexed="81"/>
            <rFont val="Tahoma"/>
            <family val="2"/>
          </rPr>
          <t>wird die Abwasserbehandlung in der Kommune verschlechtert</t>
        </r>
        <r>
          <rPr>
            <sz val="9"/>
            <color indexed="81"/>
            <rFont val="Tahoma"/>
            <family val="2"/>
          </rPr>
          <t xml:space="preserve">.
Beispiele:
- Erhöhter Energieverbrauch durch veraltete Techniken und Verfahren der
  Abwasserreinigung
- Keine Nutzung und Erzeugung von Klärgas zur Stromerzeugung
- Energetisch ungünstige Klärschlammentsorgung (Entwässerter Klärschlamm wird in weit
  entfernten Kraftwerken ohne Trocknung verbrannt, oder durch fossile Energieträger
  getrocknet)
</t>
        </r>
      </text>
    </comment>
    <comment ref="G17" authorId="0">
      <text>
        <r>
          <rPr>
            <b/>
            <sz val="9"/>
            <color indexed="81"/>
            <rFont val="Tahoma"/>
            <family val="2"/>
          </rPr>
          <t>ifeu:</t>
        </r>
        <r>
          <rPr>
            <sz val="9"/>
            <color indexed="81"/>
            <rFont val="Tahoma"/>
            <family val="2"/>
          </rPr>
          <t xml:space="preserve">
Das Vorhaben hat keinen Einfluss auf die Abwasserbehandlungs- und Wiederaufbereitungsprozesse in der Kommune.</t>
        </r>
      </text>
    </comment>
    <comment ref="I17" authorId="0">
      <text>
        <r>
          <rPr>
            <b/>
            <sz val="9"/>
            <color indexed="81"/>
            <rFont val="Tahoma"/>
            <family val="2"/>
          </rPr>
          <t>ifeu:</t>
        </r>
        <r>
          <rPr>
            <sz val="9"/>
            <color indexed="81"/>
            <rFont val="Tahoma"/>
            <family val="2"/>
          </rPr>
          <t xml:space="preserve">
Durch das Vorhaben </t>
        </r>
        <r>
          <rPr>
            <b/>
            <sz val="9"/>
            <color indexed="81"/>
            <rFont val="Tahoma"/>
            <family val="2"/>
          </rPr>
          <t>wird die Abwasserbehandlung</t>
        </r>
        <r>
          <rPr>
            <sz val="9"/>
            <color indexed="81"/>
            <rFont val="Tahoma"/>
            <family val="2"/>
          </rPr>
          <t xml:space="preserve"> in der Kommune durch Maßnahmen wie bspw. Minderung des Stromverbrauchs (Stromeffizienz), Prozessoptimierungen oder der Nutzung von Abwasser als Wärmequelle</t>
        </r>
        <r>
          <rPr>
            <b/>
            <sz val="9"/>
            <color indexed="81"/>
            <rFont val="Tahoma"/>
            <family val="2"/>
          </rPr>
          <t xml:space="preserve"> optimiert und verbessert.
</t>
        </r>
        <r>
          <rPr>
            <sz val="9"/>
            <color indexed="81"/>
            <rFont val="Tahoma"/>
            <family val="2"/>
          </rPr>
          <t>Beispiele:
- Steigerung der Energieeffizienz durch effizientere (neue oder optimierte)
  Belüftungen, verbesserte Steigerung der Aggregate, Einsatz von Motoren und
  Pumpen der höchsten Effizienzklasse, etc.)
- Steigerung der Klärgaserzeugung
- Energetisch optimale Klärschlammentsorgung
- Abwasser als Wärmequelle (Bsp. Wärmepumpensysteme)
- Neuerung von Pumpen und Motoren (Effizienz)
- Neubau einer Vorklärung und Umstellung der Klärschlammbehandlung auf Faulung
  (Umstellung von aerober zu anaerober Klärschlammbehandlung durch Faulung mit
  dem Ziel der Methangewinnung zur Energieproduktion)
- Neue Verfahren der Abwasserreinigung zur Reduktion des Energieverbrauchs 
- Energieeffiziente Aggregate und systemische Optimierung in der Trinkwasserversorgung</t>
        </r>
      </text>
    </comment>
    <comment ref="E21" authorId="0">
      <text>
        <r>
          <rPr>
            <b/>
            <sz val="9"/>
            <color indexed="81"/>
            <rFont val="Tahoma"/>
            <family val="2"/>
          </rPr>
          <t>ifeu:</t>
        </r>
        <r>
          <rPr>
            <sz val="9"/>
            <color indexed="81"/>
            <rFont val="Tahoma"/>
            <family val="2"/>
          </rPr>
          <t xml:space="preserve">
Durch das Vorhaben werden</t>
        </r>
        <r>
          <rPr>
            <b/>
            <sz val="9"/>
            <color indexed="81"/>
            <rFont val="Tahoma"/>
            <family val="2"/>
          </rPr>
          <t xml:space="preserve"> mehr Abfälle</t>
        </r>
        <r>
          <rPr>
            <sz val="9"/>
            <color indexed="81"/>
            <rFont val="Tahoma"/>
            <family val="2"/>
          </rPr>
          <t xml:space="preserve"> in der Kommune produziert.
Beispiele:
- Keine Infoveranstaltungen zum Thema und keine Aufklärungsarbeit (Bsp.
  Mülltrennung, Auswirkungen auf das Klima, Was kann man tun?, etc.)
- Keine Förderung von Angeboten zur Müllreduktion und zur längeren
  Nutzung von Produkten (Bsp. Repair-Cafés, Unverpacktläden, Plastikverbot
  im Supermarkt, etc.)
- Unregelmäßige und/oder ungetrennte Sammlung von Abfällen in der
  Kommune
</t>
        </r>
      </text>
    </comment>
    <comment ref="G21" authorId="0">
      <text>
        <r>
          <rPr>
            <b/>
            <sz val="9"/>
            <color indexed="81"/>
            <rFont val="Tahoma"/>
            <family val="2"/>
          </rPr>
          <t>ifeu:</t>
        </r>
        <r>
          <rPr>
            <sz val="9"/>
            <color indexed="81"/>
            <rFont val="Tahoma"/>
            <family val="2"/>
          </rPr>
          <t xml:space="preserve">
Das Vorhaben hat keinen Einfluss auf die Entstehung und Menge der in der Kommune produzierten Abfälle.</t>
        </r>
      </text>
    </comment>
    <comment ref="I21" authorId="0">
      <text>
        <r>
          <rPr>
            <b/>
            <sz val="9"/>
            <color indexed="81"/>
            <rFont val="Tahoma"/>
            <family val="2"/>
          </rPr>
          <t>ifeu:</t>
        </r>
        <r>
          <rPr>
            <sz val="9"/>
            <color indexed="81"/>
            <rFont val="Tahoma"/>
            <family val="2"/>
          </rPr>
          <t xml:space="preserve">
Durch das Vorhaben werden </t>
        </r>
        <r>
          <rPr>
            <b/>
            <sz val="9"/>
            <color indexed="81"/>
            <rFont val="Tahoma"/>
            <family val="2"/>
          </rPr>
          <t>weniger Abfälle</t>
        </r>
        <r>
          <rPr>
            <sz val="9"/>
            <color indexed="81"/>
            <rFont val="Tahoma"/>
            <family val="2"/>
          </rPr>
          <t xml:space="preserve"> in der Kommune produziert.
Beispiele:
- Regelmäßige Infoveranstaltungen zum Thema (Bsp. Mülltrennung,
  Auswirkungen auf das Klima, Was kann man tun?, etc.)
- Förderung von Angeboten zur Müllreduktion und längeren Nutzung
  von Produkten (Bsp. Repair-Cafés, Unverpacktläden, Plastikverbot im
  Supermarkt, etc.)
- Schaffung von Anreizen (Bsp. Prämien, etc.)</t>
        </r>
      </text>
    </comment>
    <comment ref="E22" authorId="0">
      <text>
        <r>
          <rPr>
            <b/>
            <sz val="9"/>
            <color indexed="81"/>
            <rFont val="Tahoma"/>
            <family val="2"/>
          </rPr>
          <t>ifeu:</t>
        </r>
        <r>
          <rPr>
            <sz val="9"/>
            <color indexed="81"/>
            <rFont val="Tahoma"/>
            <family val="2"/>
          </rPr>
          <t xml:space="preserve">
Durch das Vorhaben werden keine Rahmenbedingungen geschaffen und somit  </t>
        </r>
        <r>
          <rPr>
            <b/>
            <sz val="9"/>
            <color indexed="81"/>
            <rFont val="Tahoma"/>
            <family val="2"/>
          </rPr>
          <t>Verwertungsprozesse und die Sammlung von Abfällen verschlechtert</t>
        </r>
        <r>
          <rPr>
            <sz val="9"/>
            <color indexed="81"/>
            <rFont val="Tahoma"/>
            <family val="2"/>
          </rPr>
          <t>.
Beispiele:
- Nicht umweltgerechte Sammlung von Abfällen aus dem privaten, kommunalen
  und gewerblichen Bereich (Keine Trennung der Abfälle)
- Offene Abfalldeponien
- Erhöhte Verbrennung von Abfällen</t>
        </r>
      </text>
    </comment>
    <comment ref="G22" authorId="0">
      <text>
        <r>
          <rPr>
            <b/>
            <sz val="9"/>
            <color indexed="81"/>
            <rFont val="Tahoma"/>
            <family val="2"/>
          </rPr>
          <t>ifeu:</t>
        </r>
        <r>
          <rPr>
            <sz val="9"/>
            <color indexed="81"/>
            <rFont val="Tahoma"/>
            <family val="2"/>
          </rPr>
          <t xml:space="preserve">
Das Vorhaben hat keinen Einfluss auf die Verwertungsprozesse von Abfällen oder auf die THG-Emissionen in Siedlungsdeponien.</t>
        </r>
      </text>
    </comment>
    <comment ref="I22" authorId="0">
      <text>
        <r>
          <rPr>
            <b/>
            <sz val="9"/>
            <color indexed="81"/>
            <rFont val="Tahoma"/>
            <family val="2"/>
          </rPr>
          <t>ifeu:</t>
        </r>
        <r>
          <rPr>
            <sz val="9"/>
            <color indexed="81"/>
            <rFont val="Tahoma"/>
            <family val="2"/>
          </rPr>
          <t xml:space="preserve">
Durch das Vorhaben werden weitreichende Rahmenbedingungen geschaffen, </t>
        </r>
        <r>
          <rPr>
            <b/>
            <sz val="9"/>
            <color indexed="81"/>
            <rFont val="Tahoma"/>
            <family val="2"/>
          </rPr>
          <t>wodruch Verwertungsprozesse und die Sammlung von Abfällen optimiert werden können</t>
        </r>
        <r>
          <rPr>
            <sz val="9"/>
            <color indexed="81"/>
            <rFont val="Tahoma"/>
            <family val="2"/>
          </rPr>
          <t>.
Beispiele:
- Aufbau von Strukturen zur Sammlung von Garten- und Grünabfällen aus dem privaten,
  kommunalen und gewerblichen Bereich --&gt; Einsparpotenziale durch Steigerung der
  getrennten Erfassung (Isolierte Stoffströme, Verbesserter Abfalltransport)
- Neubau von emissionsarmen und effizienteren Vergärungsanlagen 
  (Bsp. Vergärung bzw. Kaskadennutzung (Erzeugung von Biogas mit anschließender
  Nachrotte bzw. stofflicher Nutzung der festen Gärreste) für Abfälle, die mittels Biotonne
  getrennt gesammelt wurden.)
- Deponiegaserfassung in Siedlungsabfalldeponien
- Technologien zur aeroben in-situ-Stabilisierung von Siedlungsabfalldeponien
- Nachrüstung von Kompostierungsanlagen um eine anaerobe Stufe
- Optimierung von Müllverbrennungsanlagen 
- Nutzung und Vergärung bislang ungenutzter Abfälle (Bsp. Holzige Abfälle in einem HKW
  oder HW
- "Waste-to-Energy"-Technologien
- Energetische Nutzung von Deponiegas
- Bau von Biogasanlagen</t>
        </r>
      </text>
    </comment>
    <comment ref="E26" authorId="0">
      <text>
        <r>
          <rPr>
            <b/>
            <sz val="9"/>
            <color indexed="81"/>
            <rFont val="Tahoma"/>
            <family val="2"/>
          </rPr>
          <t>ifeu:</t>
        </r>
        <r>
          <rPr>
            <sz val="9"/>
            <color indexed="81"/>
            <rFont val="Tahoma"/>
            <family val="2"/>
          </rPr>
          <t xml:space="preserve">
Durch das Vorhaben </t>
        </r>
        <r>
          <rPr>
            <b/>
            <sz val="9"/>
            <color indexed="81"/>
            <rFont val="Tahoma"/>
            <family val="2"/>
          </rPr>
          <t xml:space="preserve">werden für das Klima positive Flächen reduziert </t>
        </r>
        <r>
          <rPr>
            <sz val="9"/>
            <color indexed="81"/>
            <rFont val="Tahoma"/>
            <family val="2"/>
          </rPr>
          <t xml:space="preserve">(Senkung der lokalen Kohlenstoff-Speicherung), z.B. 
- Entwässerung oder Bewirtschaftung von Moorflächen
- Waldflächen werden zu landwirtschaftlichen Flächen
- Rodung und/oder Versiegelung von Waldflächen
- Versiegelung von Grünflächen (im Allgemeinen)
</t>
        </r>
      </text>
    </comment>
    <comment ref="G26" authorId="0">
      <text>
        <r>
          <rPr>
            <b/>
            <sz val="9"/>
            <color indexed="81"/>
            <rFont val="Tahoma"/>
            <family val="2"/>
          </rPr>
          <t>ifeu:</t>
        </r>
        <r>
          <rPr>
            <sz val="9"/>
            <color indexed="81"/>
            <rFont val="Tahoma"/>
            <family val="2"/>
          </rPr>
          <t xml:space="preserve">
Das Vorhaben hat keinen Einfluss auf die Veränderung von lokalen Flächen.</t>
        </r>
      </text>
    </comment>
    <comment ref="I26" authorId="0">
      <text>
        <r>
          <rPr>
            <b/>
            <sz val="9"/>
            <color indexed="81"/>
            <rFont val="Tahoma"/>
            <family val="2"/>
          </rPr>
          <t>ifeu:</t>
        </r>
        <r>
          <rPr>
            <sz val="9"/>
            <color indexed="81"/>
            <rFont val="Tahoma"/>
            <family val="2"/>
          </rPr>
          <t xml:space="preserve">
Durch das Vorhaben</t>
        </r>
        <r>
          <rPr>
            <b/>
            <sz val="9"/>
            <color indexed="81"/>
            <rFont val="Tahoma"/>
            <family val="2"/>
          </rPr>
          <t xml:space="preserve"> werden für das Klima positive Flächen erweitert </t>
        </r>
        <r>
          <rPr>
            <sz val="9"/>
            <color indexed="81"/>
            <rFont val="Tahoma"/>
            <family val="2"/>
          </rPr>
          <t xml:space="preserve">(Steigerung der lokalen Kohlenstoff-Speicherung), z.B.
- Wiedervernässung von Moorflächen
- Aufforstung landwirtschaftlicher Flächen oder Versiegelung 
- Renaturierung von Flächen
</t>
        </r>
      </text>
    </comment>
    <comment ref="E27" authorId="1">
      <text>
        <r>
          <rPr>
            <b/>
            <sz val="9"/>
            <color indexed="81"/>
            <rFont val="Segoe UI"/>
            <family val="2"/>
          </rPr>
          <t>ifeu:</t>
        </r>
        <r>
          <rPr>
            <sz val="9"/>
            <color indexed="81"/>
            <rFont val="Segoe UI"/>
            <family val="2"/>
          </rPr>
          <t xml:space="preserve">
</t>
        </r>
        <r>
          <rPr>
            <b/>
            <sz val="9"/>
            <color indexed="81"/>
            <rFont val="Tahoma"/>
            <family val="2"/>
          </rPr>
          <t>Die Nutzung bestehender Flächen wird in Hinblick auf Klimaschutz-Aspekte verschlechtert,</t>
        </r>
        <r>
          <rPr>
            <sz val="9"/>
            <color indexed="81"/>
            <rFont val="Tahoma"/>
            <family val="2"/>
          </rPr>
          <t xml:space="preserve"> z.B. durch:
- Intensivierte Nutzung von Grünflächen
- Umstellung auf industrielle Landwirtschaft
- Ausbau von (Massen)Tierhaltung
- Monokulturen bei Aufforstung</t>
        </r>
      </text>
    </comment>
    <comment ref="G27" authorId="0">
      <text>
        <r>
          <rPr>
            <b/>
            <sz val="9"/>
            <color indexed="81"/>
            <rFont val="Tahoma"/>
            <family val="2"/>
          </rPr>
          <t>ifeu:</t>
        </r>
        <r>
          <rPr>
            <sz val="9"/>
            <color indexed="81"/>
            <rFont val="Tahoma"/>
            <family val="2"/>
          </rPr>
          <t xml:space="preserve">
Das Vorhaben hat keinen Einfluss auf die Art der wirtschaftlichen Nutzung.</t>
        </r>
      </text>
    </comment>
    <comment ref="I27" authorId="0">
      <text>
        <r>
          <rPr>
            <b/>
            <sz val="9"/>
            <color indexed="81"/>
            <rFont val="Tahoma"/>
            <family val="2"/>
          </rPr>
          <t>ifeu:</t>
        </r>
        <r>
          <rPr>
            <sz val="9"/>
            <color indexed="81"/>
            <rFont val="Tahoma"/>
            <family val="2"/>
          </rPr>
          <t xml:space="preserve">
</t>
        </r>
        <r>
          <rPr>
            <b/>
            <sz val="9"/>
            <color indexed="81"/>
            <rFont val="Tahoma"/>
            <family val="2"/>
          </rPr>
          <t>Die Nutzung bestehender Flächen wird durch das Vorhaben in Hinblick auf Klimaschutz-Aspekte verbessert,</t>
        </r>
        <r>
          <rPr>
            <sz val="9"/>
            <color indexed="81"/>
            <rFont val="Tahoma"/>
            <family val="2"/>
          </rPr>
          <t xml:space="preserve"> z.B. durch: 
- Bildung von Grüngürteln 
- Standortangepasste und naturnahe Forstwirtschaft 
- Zertifizierung der forstwirtschaftlichen Flächen (FSC) 
- Umstellung auf biologische Landwirtschaft
- Biologisch zertifizierte Tierhaltung mit regionaler Futtermittelherstellung
</t>
        </r>
      </text>
    </comment>
  </commentList>
</comments>
</file>

<file path=xl/comments5.xml><?xml version="1.0" encoding="utf-8"?>
<comments xmlns="http://schemas.openxmlformats.org/spreadsheetml/2006/main">
  <authors>
    <author>Vanessa Herhoffer</author>
    <author>Benjamin Gugel</author>
  </authors>
  <commentList>
    <comment ref="C12" authorId="0">
      <text>
        <r>
          <rPr>
            <b/>
            <sz val="9"/>
            <color indexed="81"/>
            <rFont val="Tahoma"/>
            <family val="2"/>
          </rPr>
          <t xml:space="preserve">ifeu:
</t>
        </r>
        <r>
          <rPr>
            <sz val="9"/>
            <color indexed="81"/>
            <rFont val="Tahoma"/>
            <family val="2"/>
          </rPr>
          <t xml:space="preserve">
Klimarelevant = Vorhaben, die eine positive und/oder eine negative Klimawirkung haben. Bsp. "sehr klimarelevant" können also auch Vorhaben sein, die zu hohen CO2-Einsparungen führen.
</t>
        </r>
      </text>
    </comment>
    <comment ref="E12" authorId="0">
      <text>
        <r>
          <rPr>
            <b/>
            <sz val="9"/>
            <color indexed="81"/>
            <rFont val="Tahoma"/>
            <family val="2"/>
          </rPr>
          <t xml:space="preserve">ifeu:
</t>
        </r>
        <r>
          <rPr>
            <sz val="9"/>
            <color indexed="81"/>
            <rFont val="Tahoma"/>
            <family val="2"/>
          </rPr>
          <t xml:space="preserve">
wenig klimarelevant = Das Vorhaben betrifft nur einzelne wenige Personen </t>
        </r>
      </text>
    </comment>
    <comment ref="G12" authorId="0">
      <text>
        <r>
          <rPr>
            <b/>
            <sz val="9"/>
            <color indexed="81"/>
            <rFont val="Tahoma"/>
            <family val="2"/>
          </rPr>
          <t>ifeu:</t>
        </r>
        <r>
          <rPr>
            <sz val="9"/>
            <color indexed="81"/>
            <rFont val="Tahoma"/>
            <family val="2"/>
          </rPr>
          <t xml:space="preserve">
Teilweise klimarelevant = Das Vorhaben betrifft eine bestimmte Personengruppe (Einwohner*innen eines Quartiers, Mitarbeiter*innen in der kommunalen Verwaltung) </t>
        </r>
      </text>
    </comment>
    <comment ref="I12" authorId="0">
      <text>
        <r>
          <rPr>
            <b/>
            <sz val="9"/>
            <color indexed="81"/>
            <rFont val="Tahoma"/>
            <family val="2"/>
          </rPr>
          <t xml:space="preserve">ifeu:
</t>
        </r>
        <r>
          <rPr>
            <sz val="9"/>
            <color indexed="81"/>
            <rFont val="Tahoma"/>
            <family val="2"/>
          </rPr>
          <t xml:space="preserve">
Sehr Klimarelevant = Das Vorhaben betrifft mehrere Gruppen bzw. größere Personenkreise innerhalb der Kommune
</t>
        </r>
      </text>
    </comment>
    <comment ref="E17" authorId="0">
      <text>
        <r>
          <rPr>
            <b/>
            <sz val="9"/>
            <color indexed="81"/>
            <rFont val="Tahoma"/>
            <family val="2"/>
          </rPr>
          <t xml:space="preserve">ifeu:
</t>
        </r>
        <r>
          <rPr>
            <sz val="9"/>
            <color indexed="81"/>
            <rFont val="Tahoma"/>
            <family val="2"/>
          </rPr>
          <t xml:space="preserve">Das Vorhaben </t>
        </r>
        <r>
          <rPr>
            <b/>
            <sz val="9"/>
            <color indexed="81"/>
            <rFont val="Tahoma"/>
            <family val="2"/>
          </rPr>
          <t xml:space="preserve">führt zu sehr negativen Verhaltensänderungen in der Zielgruppe.
</t>
        </r>
        <r>
          <rPr>
            <sz val="9"/>
            <color indexed="81"/>
            <rFont val="Tahoma"/>
            <family val="2"/>
          </rPr>
          <t xml:space="preserve">
Beispiele:
- (Fast) täglicher Konsum von Fleisch- und Fischprodukten
- Sehr regelmäßige Urlaubsreisen mit dem Flugzeug  oder dem Kreuzfahrtschiff
- Regelmäßige Inlandsflüge und Fernreisen
- Sehr regelmäßige Anschaffung ausschließlich/weitestgehend neuer
  Güter (Bsp. Kleidung, Mobiliar, etc.)</t>
        </r>
      </text>
    </comment>
    <comment ref="G17" authorId="1">
      <text>
        <r>
          <rPr>
            <b/>
            <sz val="9"/>
            <color indexed="81"/>
            <rFont val="Segoe UI"/>
            <family val="2"/>
          </rPr>
          <t xml:space="preserve">ifeu:
</t>
        </r>
        <r>
          <rPr>
            <sz val="9"/>
            <color indexed="81"/>
            <rFont val="Tahoma"/>
            <family val="2"/>
          </rPr>
          <t xml:space="preserve">
Das Vorhaben </t>
        </r>
        <r>
          <rPr>
            <b/>
            <sz val="9"/>
            <color indexed="81"/>
            <rFont val="Tahoma"/>
            <family val="2"/>
          </rPr>
          <t>führt zu negativen Verhaltensänderungen in der Zielgruppe.</t>
        </r>
        <r>
          <rPr>
            <sz val="9"/>
            <color indexed="81"/>
            <rFont val="Tahoma"/>
            <family val="2"/>
          </rPr>
          <t xml:space="preserve">
Beispiele:
- Steigerung des Konsums von Fleisch- und Fischprodukten
- Steigerung der Reisetätigkeiten 
- Zusätzliche Anschaffungen (erhöhter Konsum)</t>
        </r>
      </text>
    </comment>
    <comment ref="I17" authorId="0">
      <text>
        <r>
          <rPr>
            <b/>
            <sz val="9"/>
            <color indexed="81"/>
            <rFont val="Tahoma"/>
            <family val="2"/>
          </rPr>
          <t xml:space="preserve">ifeu: 
</t>
        </r>
        <r>
          <rPr>
            <sz val="9"/>
            <color indexed="81"/>
            <rFont val="Tahoma"/>
            <family val="2"/>
          </rPr>
          <t xml:space="preserve">
Das Vorhaben hat keinen Einfluss auf das Verhalten. Es führt weder zu einem Anstieg, noch zu einer Reduktion des Konsums oder der Nutzung von Gütern und Ressourcen.</t>
        </r>
      </text>
    </comment>
    <comment ref="K17" authorId="1">
      <text>
        <r>
          <rPr>
            <b/>
            <sz val="9"/>
            <color indexed="81"/>
            <rFont val="Segoe UI"/>
            <family val="2"/>
          </rPr>
          <t>i</t>
        </r>
        <r>
          <rPr>
            <b/>
            <sz val="9"/>
            <color indexed="81"/>
            <rFont val="Tahoma"/>
            <family val="2"/>
          </rPr>
          <t>feu:</t>
        </r>
        <r>
          <rPr>
            <sz val="9"/>
            <color indexed="81"/>
            <rFont val="Tahoma"/>
            <family val="2"/>
          </rPr>
          <t xml:space="preserve">
Das Vorhaben </t>
        </r>
        <r>
          <rPr>
            <b/>
            <sz val="9"/>
            <color indexed="81"/>
            <rFont val="Tahoma"/>
            <family val="2"/>
          </rPr>
          <t>führt zu positiven Verhaltensänderungen in der Zielgruppe.</t>
        </r>
        <r>
          <rPr>
            <sz val="9"/>
            <color indexed="81"/>
            <rFont val="Tahoma"/>
            <family val="2"/>
          </rPr>
          <t xml:space="preserve">
Beispiele:
- Senkung des täglichen Konsums von Fleisch- und Fischprodukten
- Senkung der Reisetätigkeiten 
- Längere Nutzung von Gütern bzw. Anschaffung gebrauchter Güter</t>
        </r>
      </text>
    </comment>
    <comment ref="N17" authorId="0">
      <text>
        <r>
          <rPr>
            <b/>
            <sz val="9"/>
            <color indexed="81"/>
            <rFont val="Tahoma"/>
            <family val="2"/>
          </rPr>
          <t>ifeu:</t>
        </r>
        <r>
          <rPr>
            <sz val="9"/>
            <color indexed="81"/>
            <rFont val="Tahoma"/>
            <family val="2"/>
          </rPr>
          <t xml:space="preserve">
Das Vorhaben f</t>
        </r>
        <r>
          <rPr>
            <b/>
            <sz val="9"/>
            <color indexed="81"/>
            <rFont val="Tahoma"/>
            <family val="2"/>
          </rPr>
          <t xml:space="preserve">ührt zu sehr positiven Verhaltensänderungen in der Zielgruppe.
</t>
        </r>
        <r>
          <rPr>
            <sz val="9"/>
            <color indexed="81"/>
            <rFont val="Tahoma"/>
            <family val="2"/>
          </rPr>
          <t>Beispiele:
- (Fast) vollständiger Verzicht auf Fleisch- und Fischprodukte
  (ausschließlich vegetarische, vegane Ernährung)
- (Fast) vollständige Substitution von Urlaubsreisen mit dem Flugzeug oder
  Kreuzfahrschiff durch klimafreundlichere Alternativen
- Verzicht auf Inlandsflüge [Fliegen]
- (Fast) keine Anschaffung neuer Güter (Bsp. Kleidung, Mobiliar, etc.), sondern
  Reparatur und Nutzungsverlängerung
- Kauf überwiegend regional und saisonal hergestellter Güter und Waren</t>
        </r>
      </text>
    </comment>
    <comment ref="E18" authorId="0">
      <text>
        <r>
          <rPr>
            <b/>
            <sz val="9"/>
            <color indexed="81"/>
            <rFont val="Tahoma"/>
            <family val="2"/>
          </rPr>
          <t xml:space="preserve">ifeu:
</t>
        </r>
        <r>
          <rPr>
            <sz val="9"/>
            <color indexed="81"/>
            <rFont val="Tahoma"/>
            <family val="2"/>
          </rPr>
          <t xml:space="preserve">Durch das Vorhaben werden </t>
        </r>
        <r>
          <rPr>
            <b/>
            <sz val="9"/>
            <color indexed="81"/>
            <rFont val="Tahoma"/>
            <family val="2"/>
          </rPr>
          <t>keine zielorientierten Rahmenbedingen geschaffen (Bsp. Pull-Maßnahmen)</t>
        </r>
        <r>
          <rPr>
            <sz val="9"/>
            <color indexed="81"/>
            <rFont val="Tahoma"/>
            <family val="2"/>
          </rPr>
          <t xml:space="preserve">, um suffizienten Verhaltensentscheidungen für die entsprechende Zielgruppe zu ermöglichen und zu erleichtern. Vielmehr werden Weichen gestellt, wodurch </t>
        </r>
        <r>
          <rPr>
            <b/>
            <sz val="9"/>
            <color indexed="81"/>
            <rFont val="Tahoma"/>
            <family val="2"/>
          </rPr>
          <t>die Nachfrage nach energie- und ressourcenintensiven Gütern und Dienstleistungen erleichtert/gefördert wird</t>
        </r>
        <r>
          <rPr>
            <sz val="9"/>
            <color indexed="81"/>
            <rFont val="Tahoma"/>
            <family val="2"/>
          </rPr>
          <t xml:space="preserve">.
Beispiele:
- Vorhaben führt zu höheren Preisen für saisonale und regionale Nahrungsmittel
- Bereitstellung kostengünstiger Fisch- und Fleischprodukte
- Keine Reparaturmöglichkeiten für Produkte und/oder keine Erleichterungen der gemeinschaftlichen Nutzung von
  Räumen, Flächen, Gütern und Dienstleistungen
- Parkraumausbau (in Zentren)
- Keine Geschwindigkeitsbegrenzungen
- Kein Verbot oder keine Reduktion klimaschädlicher Produkte (Bsp. Plastik, etc.)
</t>
        </r>
      </text>
    </comment>
    <comment ref="I18" authorId="0">
      <text>
        <r>
          <rPr>
            <b/>
            <sz val="9"/>
            <color indexed="81"/>
            <rFont val="Tahoma"/>
            <family val="2"/>
          </rPr>
          <t xml:space="preserve">ifeu: 
</t>
        </r>
        <r>
          <rPr>
            <sz val="9"/>
            <color indexed="81"/>
            <rFont val="Tahoma"/>
            <family val="2"/>
          </rPr>
          <t xml:space="preserve">
Das Vorhaben hat keinen Einfluss auf das Verhalten. Es führt weder zu einem Anstieg, noch zu einer Reduktion des Konsums oder der Nutzung von Gütern und Ressourcen.</t>
        </r>
      </text>
    </comment>
    <comment ref="N18" authorId="0">
      <text>
        <r>
          <rPr>
            <b/>
            <sz val="9"/>
            <color indexed="81"/>
            <rFont val="Tahoma"/>
            <family val="2"/>
          </rPr>
          <t xml:space="preserve">ifeu:
</t>
        </r>
        <r>
          <rPr>
            <sz val="9"/>
            <color indexed="81"/>
            <rFont val="Tahoma"/>
            <family val="2"/>
          </rPr>
          <t xml:space="preserve">Durch das Vorhaben werden </t>
        </r>
        <r>
          <rPr>
            <b/>
            <sz val="9"/>
            <color indexed="81"/>
            <rFont val="Tahoma"/>
            <family val="2"/>
          </rPr>
          <t xml:space="preserve">weitreichende und zielorientierte Rahmenbedingen geschaffen (Bsp. Pull-Maßnahmen), um suffizienten Verhaltensentscheidungen </t>
        </r>
        <r>
          <rPr>
            <sz val="9"/>
            <color indexed="81"/>
            <rFont val="Tahoma"/>
            <family val="2"/>
          </rPr>
          <t xml:space="preserve">für die entsprechende Zielgruppe </t>
        </r>
        <r>
          <rPr>
            <b/>
            <sz val="9"/>
            <color indexed="81"/>
            <rFont val="Tahoma"/>
            <family val="2"/>
          </rPr>
          <t xml:space="preserve">zu ermöglichen und zu erleichtern </t>
        </r>
        <r>
          <rPr>
            <sz val="9"/>
            <color indexed="81"/>
            <rFont val="Tahoma"/>
            <family val="2"/>
          </rPr>
          <t xml:space="preserve">und gleichzeitig die Nachfrage nach energie- und ressourcenintensiven Gütern und Dienstleistungen zu erschweren/begrenzen.
Beispiele:
- Förderung saisonaler und regionaler Nahrungsmittel
- Förderung nachhaltiger Angebote (Bsp. Unverpacktläden)
- Reparaturmöglichkeiten für Produkte sowie Erleichterungen der gemeinschaftlichen Nutzung von Räumen, Flächen,
  Gütern und Dienstleistungen (Bsp. Repair Cafés, etc.)
- Attraktive, klimafreundliche Freizeitangebote
- Wohnraumlenkung, Reduktion der eigenen Wohnfläche
- Parkraumreduktion, Geschwindigkeitsbegrenzung, autofreie Zentren
- Steigerung der Attraktivität des öffentlichen Verkehrs bei gleichzeitig höheren Kosten für den MIV 
- Besteuerung, Limitierung oder Verbot klimaschädlicher Produkte (Bsp. Plastik, etc.)
</t>
        </r>
      </text>
    </comment>
  </commentList>
</comments>
</file>

<file path=xl/comments6.xml><?xml version="1.0" encoding="utf-8"?>
<comments xmlns="http://schemas.openxmlformats.org/spreadsheetml/2006/main">
  <authors>
    <author>Vanessa Herhoffer</author>
    <author>Benjamin Gugel</author>
  </authors>
  <commentList>
    <comment ref="B12" authorId="0">
      <text>
        <r>
          <rPr>
            <b/>
            <sz val="9"/>
            <color indexed="81"/>
            <rFont val="Tahoma"/>
            <family val="2"/>
          </rPr>
          <t xml:space="preserve">ifeu:
</t>
        </r>
        <r>
          <rPr>
            <sz val="9"/>
            <color indexed="81"/>
            <rFont val="Tahoma"/>
            <family val="2"/>
          </rPr>
          <t xml:space="preserve">
Klimarelevant = Vorhaben, die eine positive und/oder eine negative Klimawirkung haben. Bsp. "sehr klimarelevant" können also auch Vorhaben sein, die zu hohen CO2-Einsparungen führen.
Die Auswahl erhöht den Multiplikationsfaktor für die Bewertung der Maßnahme.</t>
        </r>
      </text>
    </comment>
    <comment ref="D12" authorId="0">
      <text>
        <r>
          <rPr>
            <b/>
            <sz val="9"/>
            <color indexed="81"/>
            <rFont val="Tahoma"/>
            <family val="2"/>
          </rPr>
          <t xml:space="preserve">ifeu:
</t>
        </r>
        <r>
          <rPr>
            <sz val="9"/>
            <color indexed="81"/>
            <rFont val="Tahoma"/>
            <family val="2"/>
          </rPr>
          <t xml:space="preserve">
wenig klimarelevant = Das Vorhaben hat nur eine sehr absehbare (in)direkte positive/negative Klimawirkung (unterhalb der unten genannten THG-Emissionen [abhängig von Einwohnerzahl]).</t>
        </r>
      </text>
    </comment>
    <comment ref="F12" authorId="0">
      <text>
        <r>
          <rPr>
            <b/>
            <sz val="9"/>
            <color indexed="81"/>
            <rFont val="Tahoma"/>
            <family val="2"/>
          </rPr>
          <t>ifeu:</t>
        </r>
        <r>
          <rPr>
            <sz val="9"/>
            <color indexed="81"/>
            <rFont val="Tahoma"/>
            <family val="2"/>
          </rPr>
          <t xml:space="preserve">
Teilweise klimarelevant = Das Vorhaben hat eine geringfügige in(direkte)  positive/negative Klimawirkung (unterhalb bzw. gleich der unten genannten THG-Emissionen [abhängig von der Einwohnerzahl]).</t>
        </r>
      </text>
    </comment>
    <comment ref="H12" authorId="0">
      <text>
        <r>
          <rPr>
            <b/>
            <sz val="9"/>
            <color indexed="81"/>
            <rFont val="Tahoma"/>
            <family val="2"/>
          </rPr>
          <t xml:space="preserve">ifeu:
</t>
        </r>
        <r>
          <rPr>
            <sz val="9"/>
            <color indexed="81"/>
            <rFont val="Tahoma"/>
            <family val="2"/>
          </rPr>
          <t xml:space="preserve">
Sehr Klimarelevant = Das Vorhaben hat eine starke (in)direkte positive/negative Klimawirkung (oberhalb der unten genannten THG-Emissionen [abhängig von der Einwohnerzahl]).
</t>
        </r>
      </text>
    </comment>
    <comment ref="J12" authorId="1">
      <text>
        <r>
          <rPr>
            <b/>
            <sz val="9"/>
            <color indexed="81"/>
            <rFont val="Segoe UI"/>
            <family val="2"/>
          </rPr>
          <t>ifeu:</t>
        </r>
        <r>
          <rPr>
            <sz val="9"/>
            <color indexed="81"/>
            <rFont val="Segoe UI"/>
            <family val="2"/>
          </rPr>
          <t xml:space="preserve">
</t>
        </r>
        <r>
          <rPr>
            <sz val="9"/>
            <color indexed="81"/>
            <rFont val="Tahoma"/>
            <family val="2"/>
          </rPr>
          <t>Der Mulitplikationsfaktor erhöht entsprechend die Gewichtung der folgenden Antworten  
wenig klimarelevant = 1
teilweise klimarelevant = 2
sehr klimarelevant =3
Für ein sehr klimarelevantes Vorhaben (Mulitplikationsfaktor =3)  werden die Antworten zu den Fragen 3 und 4 (unten) entsprechend auch höher eingestuft und eine Alternativenprüfung (bei negativer Auswirkung) höchstwahrscheinlich empfohlen.</t>
        </r>
      </text>
    </comment>
    <comment ref="D17" authorId="0">
      <text>
        <r>
          <rPr>
            <b/>
            <sz val="9"/>
            <color indexed="81"/>
            <rFont val="Tahoma"/>
            <family val="2"/>
          </rPr>
          <t>ifeu:</t>
        </r>
        <r>
          <rPr>
            <sz val="9"/>
            <color indexed="81"/>
            <rFont val="Tahoma"/>
            <family val="2"/>
          </rPr>
          <t xml:space="preserve">
Bsp.
- Das Vorhaben führt zu einem sehr starken Anstieg des Abfall- und Abwasseraufkommens für mehrere Zielgruppen bzw. Quartiere.
- Durch das Vorhaben liegen größere Flächen in Land -und Forstwirtschaft im metahemeroben Bereich (übermäßiger menschlicher Einfluss) (Bsp. Versiegelung landwirtschaftlicher Flächen, Stilllegung großer Wald- und Moorflächen für Bauvorhaben etc.)
</t>
        </r>
      </text>
    </comment>
    <comment ref="F17" authorId="1">
      <text>
        <r>
          <rPr>
            <b/>
            <sz val="9"/>
            <color indexed="81"/>
            <rFont val="Segoe UI"/>
            <family val="2"/>
          </rPr>
          <t>ifeu:</t>
        </r>
        <r>
          <rPr>
            <sz val="9"/>
            <color indexed="81"/>
            <rFont val="Segoe UI"/>
            <family val="2"/>
          </rPr>
          <t xml:space="preserve">
Bsp.
- Das Vorhaben führt zu einem Anstieg des Abfall- und Abwasseraufkommens für innerhalb der Kommune (einzelne Zielgruppen, ein Quartier).
- Durch das Vorhaben liegen einzelne Flächen in Land -und Forstwirtschaft im metahemeroben Bereich (übermäßiger menschlicher Einfluss) (Bsp. Versiegelung landwirtschaftlicher Flächen, Stilllegung großer Wald- und Moorflächen für Bauvorhaben etc.)
</t>
        </r>
      </text>
    </comment>
    <comment ref="H17" authorId="0">
      <text>
        <r>
          <rPr>
            <b/>
            <sz val="9"/>
            <color indexed="81"/>
            <rFont val="Tahoma"/>
            <family val="2"/>
          </rPr>
          <t>ifeu:</t>
        </r>
        <r>
          <rPr>
            <sz val="9"/>
            <color indexed="81"/>
            <rFont val="Tahoma"/>
            <family val="2"/>
          </rPr>
          <t xml:space="preserve">
Das Vorhaben hat keinen Einfluss auf andere Handlungsfelder, wie Landwirtschaft oder Abfall und Abwasser. Es führt weder zu Anstieg, noch zu einem/er Reduktion des Energieverbrauchs und/oder der THG-Emissionen.</t>
        </r>
      </text>
    </comment>
    <comment ref="J17" authorId="1">
      <text>
        <r>
          <rPr>
            <b/>
            <sz val="9"/>
            <color indexed="81"/>
            <rFont val="Segoe UI"/>
            <family val="2"/>
          </rPr>
          <t>ifeu:</t>
        </r>
        <r>
          <rPr>
            <sz val="9"/>
            <color indexed="81"/>
            <rFont val="Segoe UI"/>
            <family val="2"/>
          </rPr>
          <t xml:space="preserve">
Bsp.
- Das Vorhaben führt zu einem Rückgang des Abfall- und Abwasseraufkommens in der Kommune (einzelne Zielgruppen, ein Quartier).
- Das Vorhaben sorgt dafür, dass einzelne Flächen in Land -und Forstwirtschaft im oligohemeroben (z.B. Wälder mit natürlicher Baumartenzusammensetzung) oder mesohemerob (z.B. Nadelholzforsten in potenziellen Laubwaldgebieten) Bereich liegen (wenig, bis gar kein menschlicher Einfluss) (Bsp. Entsiegelung für landwirtschaftliche Flächen, großflächige Waldbewirtschaftung etc.)</t>
        </r>
      </text>
    </comment>
    <comment ref="M17" authorId="0">
      <text>
        <r>
          <rPr>
            <b/>
            <sz val="9"/>
            <color indexed="81"/>
            <rFont val="Tahoma"/>
            <family val="2"/>
          </rPr>
          <t>ifeu:</t>
        </r>
        <r>
          <rPr>
            <sz val="9"/>
            <color indexed="81"/>
            <rFont val="Tahoma"/>
            <family val="2"/>
          </rPr>
          <t xml:space="preserve">
Bsp.
- Das Vorhaben führt zu einem sehr starken Rückgang des Abfall- und Abwasseraufkommens für eine größere Zielgruppe bzw. mehreren Quartieren.
- Das Vorhaben sorgt dafür, dass größere Flächen in Land -und Forstwirtschaft im oligohemeroben (z.B. Wälder mit natürlicher Baumartenzusammensetzung) oder mesohemerob (z.B. Nadelholzforsten in potenziellen Laubwaldgebieten) Bereich liegen (wenig, bis gar kein menschlicher Einfluss) (Bsp. Entsiegelung für landwirtschaftliche Flächen, großflächige Waldbewirtschaftung etc.)
</t>
        </r>
      </text>
    </comment>
    <comment ref="D18" authorId="0">
      <text>
        <r>
          <rPr>
            <b/>
            <sz val="9"/>
            <color indexed="81"/>
            <rFont val="Tahoma"/>
            <family val="2"/>
          </rPr>
          <t>ifeu:</t>
        </r>
        <r>
          <rPr>
            <sz val="9"/>
            <color indexed="81"/>
            <rFont val="Tahoma"/>
            <family val="2"/>
          </rPr>
          <t xml:space="preserve">
Durch das Vorhaben wird aufgrund des hohen Anteils an fossilen Energieträgern im Vorhaben,</t>
        </r>
        <r>
          <rPr>
            <b/>
            <sz val="9"/>
            <color indexed="81"/>
            <rFont val="Tahoma"/>
            <family val="2"/>
          </rPr>
          <t xml:space="preserve"> der Anteil an erneuerbaren Energien der Gesamtkommune deutlich gesenkt!</t>
        </r>
        <r>
          <rPr>
            <sz val="9"/>
            <color indexed="81"/>
            <rFont val="Tahoma"/>
            <family val="2"/>
          </rPr>
          <t xml:space="preserve">
Die </t>
        </r>
        <r>
          <rPr>
            <b/>
            <sz val="9"/>
            <color indexed="81"/>
            <rFont val="Tahoma"/>
            <family val="2"/>
          </rPr>
          <t>Wärme- und Stromversorgung des Vorhabens wird ausschließlich/weitestgehend durch fossile Brennstoffe abgedeckt</t>
        </r>
        <r>
          <rPr>
            <sz val="9"/>
            <color indexed="81"/>
            <rFont val="Tahoma"/>
            <family val="2"/>
          </rPr>
          <t xml:space="preserve"> - und/oder</t>
        </r>
        <r>
          <rPr>
            <b/>
            <sz val="9"/>
            <color indexed="81"/>
            <rFont val="Tahoma"/>
            <family val="2"/>
          </rPr>
          <t xml:space="preserve"> erneuerbare Energien werden gar nicht ausgebaut.
</t>
        </r>
        <r>
          <rPr>
            <sz val="9"/>
            <color indexed="81"/>
            <rFont val="Tahoma"/>
            <family val="2"/>
          </rPr>
          <t xml:space="preserve">
Beispiel:
Kein Ausbau durch Hemmnisse/Hürden beim Ausbau von Photovoltaikanlagen, Windenergieanlagen etc.
</t>
        </r>
      </text>
    </comment>
    <comment ref="H18" authorId="0">
      <text>
        <r>
          <rPr>
            <b/>
            <sz val="9"/>
            <color indexed="81"/>
            <rFont val="Tahoma"/>
            <family val="2"/>
          </rPr>
          <t>ifeu:</t>
        </r>
        <r>
          <rPr>
            <sz val="9"/>
            <color indexed="81"/>
            <rFont val="Tahoma"/>
            <family val="2"/>
          </rPr>
          <t xml:space="preserve">
Das Vorhaben hat keinen Einfluss auf den Ausbau und/oder Einsatz von erneuerbaren Energien. Es führt weder zu einem zusätzlichen Ausbau/Einsatz noch zu einem reduzierten Ausbau/Einsatz des Energieangebots.</t>
        </r>
      </text>
    </comment>
    <comment ref="M18" authorId="0">
      <text>
        <r>
          <rPr>
            <b/>
            <sz val="9"/>
            <color indexed="81"/>
            <rFont val="Tahoma"/>
            <family val="2"/>
          </rPr>
          <t>ifeu:</t>
        </r>
        <r>
          <rPr>
            <sz val="9"/>
            <color indexed="81"/>
            <rFont val="Tahoma"/>
            <family val="2"/>
          </rPr>
          <t xml:space="preserve">
Durch das Vorhaben wird aufgrund des hohen Anteils an erneuerbaren Energieträgern im Vorhaben, </t>
        </r>
        <r>
          <rPr>
            <b/>
            <sz val="9"/>
            <color indexed="81"/>
            <rFont val="Tahoma"/>
            <family val="2"/>
          </rPr>
          <t>der Anteil an erneuerbaren Energien der Gesamtkommune deutlich erhöht!</t>
        </r>
        <r>
          <rPr>
            <sz val="9"/>
            <color indexed="81"/>
            <rFont val="Tahoma"/>
            <family val="2"/>
          </rPr>
          <t xml:space="preserve">
Die </t>
        </r>
        <r>
          <rPr>
            <b/>
            <sz val="9"/>
            <color indexed="81"/>
            <rFont val="Tahoma"/>
            <family val="2"/>
          </rPr>
          <t xml:space="preserve">Wärme- und Stromversorgung des Vorhabens wird ausschließlich/weitestgehend durch erneuerbare Energien abgedeckt </t>
        </r>
        <r>
          <rPr>
            <sz val="9"/>
            <color indexed="81"/>
            <rFont val="Tahoma"/>
            <family val="2"/>
          </rPr>
          <t xml:space="preserve">- und/oder </t>
        </r>
        <r>
          <rPr>
            <b/>
            <sz val="9"/>
            <color indexed="81"/>
            <rFont val="Tahoma"/>
            <family val="2"/>
          </rPr>
          <t>erneuerbare Energien werden kontinuierlich ausgebaut.</t>
        </r>
        <r>
          <rPr>
            <sz val="9"/>
            <color indexed="81"/>
            <rFont val="Tahoma"/>
            <family val="2"/>
          </rPr>
          <t xml:space="preserve">
Beispiele:
Ausbau Photovoltaikanlagen, Windenergieanlagen etc.
</t>
        </r>
      </text>
    </comment>
  </commentList>
</comments>
</file>

<file path=xl/comments7.xml><?xml version="1.0" encoding="utf-8"?>
<comments xmlns="http://schemas.openxmlformats.org/spreadsheetml/2006/main">
  <authors>
    <author>Vanessa Herhoffer</author>
    <author>HansHertle</author>
    <author>Benjamin Gugel</author>
  </authors>
  <commentList>
    <comment ref="C14" authorId="0">
      <text>
        <r>
          <rPr>
            <b/>
            <sz val="9"/>
            <color indexed="81"/>
            <rFont val="Tahoma"/>
            <family val="2"/>
          </rPr>
          <t xml:space="preserve">ifeu:
</t>
        </r>
        <r>
          <rPr>
            <sz val="9"/>
            <color indexed="81"/>
            <rFont val="Tahoma"/>
            <family val="2"/>
          </rPr>
          <t xml:space="preserve">
Klimarelevant = Vorhaben, die eine positive und/oder eine negative Klimawirkung haben. Bsp. "sehr klimarelevant" können also auch Vorhaben sein, die zu hohen CO2-Einsparungen führen.
</t>
        </r>
      </text>
    </comment>
    <comment ref="E14" authorId="0">
      <text>
        <r>
          <rPr>
            <b/>
            <sz val="9"/>
            <color indexed="81"/>
            <rFont val="Tahoma"/>
            <family val="2"/>
          </rPr>
          <t xml:space="preserve">ifeu:
</t>
        </r>
        <r>
          <rPr>
            <sz val="9"/>
            <color indexed="81"/>
            <rFont val="Tahoma"/>
            <family val="2"/>
          </rPr>
          <t xml:space="preserve">
wenig klimarelevant = Das Vorhaben hat nur eine sehr absehbare (in)direkte positive/negative Klimawirkung (unterhalb der unten genannten THG-Emissionen [abhängig von Einwohnerzahl]).
Beispiel:
Sanierung einzelner Gebäudeteile in einem Gebäude hat nur geringe Auswirkungen</t>
        </r>
      </text>
    </comment>
    <comment ref="G14" authorId="0">
      <text>
        <r>
          <rPr>
            <b/>
            <sz val="9"/>
            <color indexed="81"/>
            <rFont val="Tahoma"/>
            <family val="2"/>
          </rPr>
          <t>ifeu:</t>
        </r>
        <r>
          <rPr>
            <sz val="9"/>
            <color indexed="81"/>
            <rFont val="Tahoma"/>
            <family val="2"/>
          </rPr>
          <t xml:space="preserve">
Teilweise klimarelevant = Das Vorhaben hat eine geringfügige in(direkte)  positive/negative Klimawirkung (unterhalb bzw. gleich der unten genannten THG-Emissionen [abhängig von der Einwohnerzahl]).</t>
        </r>
      </text>
    </comment>
    <comment ref="I14" authorId="0">
      <text>
        <r>
          <rPr>
            <b/>
            <sz val="9"/>
            <color indexed="81"/>
            <rFont val="Tahoma"/>
            <family val="2"/>
          </rPr>
          <t xml:space="preserve">ifeu:
</t>
        </r>
        <r>
          <rPr>
            <sz val="9"/>
            <color indexed="81"/>
            <rFont val="Tahoma"/>
            <family val="2"/>
          </rPr>
          <t xml:space="preserve">
Sehr Klimarelevant = Das Vorhaben hat eine starke (in)direkte positive/negative Klimawirkung (oberhalb der unten genannten THG-Emissionen [abhängig von der Einwohnerzahl]).
Beispiel:
Bau eines neuen neuen Verwaltungsgebäudes/Schule hat größere Auswirkungen auf den Energieverbrauch und THG-Emissionen der Verwaltung</t>
        </r>
      </text>
    </comment>
    <comment ref="E19" authorId="0">
      <text>
        <r>
          <rPr>
            <b/>
            <sz val="9"/>
            <color indexed="81"/>
            <rFont val="Tahoma"/>
            <family val="2"/>
          </rPr>
          <t>ifeu:</t>
        </r>
        <r>
          <rPr>
            <sz val="9"/>
            <color indexed="81"/>
            <rFont val="Tahoma"/>
            <family val="2"/>
          </rPr>
          <t xml:space="preserve">
Durch das Vorhaben wird ein </t>
        </r>
        <r>
          <rPr>
            <b/>
            <sz val="9"/>
            <color indexed="81"/>
            <rFont val="Tahoma"/>
            <family val="2"/>
          </rPr>
          <t>ZUSÄTZLICHER</t>
        </r>
        <r>
          <rPr>
            <sz val="9"/>
            <color indexed="81"/>
            <rFont val="Tahoma"/>
            <family val="2"/>
          </rPr>
          <t xml:space="preserve"> Energieverbrauch in der Kommune induziert (Bsp. Bauvorhaben). 
Es werden dabei </t>
        </r>
        <r>
          <rPr>
            <b/>
            <sz val="9"/>
            <color indexed="81"/>
            <rFont val="Tahoma"/>
            <family val="2"/>
          </rPr>
          <t xml:space="preserve">wenig ambitionierte energetische Standards </t>
        </r>
        <r>
          <rPr>
            <sz val="9"/>
            <color indexed="81"/>
            <rFont val="Tahoma"/>
            <family val="2"/>
          </rPr>
          <t>eingesetzt.</t>
        </r>
        <r>
          <rPr>
            <b/>
            <sz val="9"/>
            <color indexed="81"/>
            <rFont val="Tahoma"/>
            <family val="2"/>
          </rPr>
          <t xml:space="preserve">
</t>
        </r>
        <r>
          <rPr>
            <sz val="9"/>
            <color indexed="81"/>
            <rFont val="Tahoma"/>
            <family val="2"/>
          </rPr>
          <t xml:space="preserve">Beispiel:
Gesetzliche Vorgaben nach EnEV oder leicht besser (z.B. KfW 55)
</t>
        </r>
      </text>
    </comment>
    <comment ref="G19" authorId="0">
      <text>
        <r>
          <rPr>
            <b/>
            <sz val="9"/>
            <color indexed="81"/>
            <rFont val="Tahoma"/>
            <family val="2"/>
          </rPr>
          <t>ifeu:</t>
        </r>
        <r>
          <rPr>
            <sz val="9"/>
            <color indexed="81"/>
            <rFont val="Tahoma"/>
            <family val="2"/>
          </rPr>
          <t xml:space="preserve">
Durch das Vorhaben wird ein </t>
        </r>
        <r>
          <rPr>
            <b/>
            <sz val="9"/>
            <color indexed="81"/>
            <rFont val="Tahoma"/>
            <family val="2"/>
          </rPr>
          <t>ZUSÄTZLICHER</t>
        </r>
        <r>
          <rPr>
            <sz val="9"/>
            <color indexed="81"/>
            <rFont val="Tahoma"/>
            <family val="2"/>
          </rPr>
          <t xml:space="preserve"> Energieverbrauch in der Kommune induziert (Bsp. Bauvorhaben).
Es werden dabei</t>
        </r>
        <r>
          <rPr>
            <b/>
            <sz val="9"/>
            <color indexed="81"/>
            <rFont val="Tahoma"/>
            <family val="2"/>
          </rPr>
          <t xml:space="preserve"> ambitionierte energetische Standards </t>
        </r>
        <r>
          <rPr>
            <sz val="9"/>
            <color indexed="81"/>
            <rFont val="Tahoma"/>
            <family val="2"/>
          </rPr>
          <t>eingesetzt.
Beispiel:
Bau nach übergesetzlichen Standards, wie bspw. Passivhaus-Standard, Plusenergiehaus</t>
        </r>
      </text>
    </comment>
    <comment ref="I19" authorId="0">
      <text>
        <r>
          <rPr>
            <b/>
            <sz val="9"/>
            <color indexed="81"/>
            <rFont val="Tahoma"/>
            <family val="2"/>
          </rPr>
          <t>ifeu:</t>
        </r>
        <r>
          <rPr>
            <sz val="9"/>
            <color indexed="81"/>
            <rFont val="Tahoma"/>
            <family val="2"/>
          </rPr>
          <t xml:space="preserve">
Das Vorhaben hat keinen Einfluss auf den Energieverbrauch. Es führt weder zu einem Mehrverbrauch, noch zu einem Wenigerverbrauch von Energie.</t>
        </r>
      </text>
    </comment>
    <comment ref="K19" authorId="0">
      <text>
        <r>
          <rPr>
            <b/>
            <sz val="9"/>
            <color indexed="81"/>
            <rFont val="Tahoma"/>
            <family val="2"/>
          </rPr>
          <t>ifeu:</t>
        </r>
        <r>
          <rPr>
            <sz val="9"/>
            <color indexed="81"/>
            <rFont val="Tahoma"/>
            <family val="2"/>
          </rPr>
          <t xml:space="preserve">
Durch das Vorhaben wird der aktuelle Energieverbrauch </t>
        </r>
        <r>
          <rPr>
            <b/>
            <sz val="9"/>
            <color indexed="81"/>
            <rFont val="Tahoma"/>
            <family val="2"/>
          </rPr>
          <t>REDUZIERT</t>
        </r>
        <r>
          <rPr>
            <sz val="9"/>
            <color indexed="81"/>
            <rFont val="Tahoma"/>
            <family val="2"/>
          </rPr>
          <t xml:space="preserve"> (Bsp. Sanierungs-/Austauschvorhaben).
Es wird dabei</t>
        </r>
        <r>
          <rPr>
            <b/>
            <sz val="9"/>
            <color indexed="81"/>
            <rFont val="Tahoma"/>
            <family val="2"/>
          </rPr>
          <t xml:space="preserve"> weitestgehend gesetzlichen energetischen Vorgaben (EnEV)</t>
        </r>
        <r>
          <rPr>
            <sz val="9"/>
            <color indexed="81"/>
            <rFont val="Tahoma"/>
            <family val="2"/>
          </rPr>
          <t xml:space="preserve"> gefolgt.
</t>
        </r>
      </text>
    </comment>
    <comment ref="N19" authorId="1">
      <text>
        <r>
          <rPr>
            <b/>
            <sz val="9"/>
            <color indexed="81"/>
            <rFont val="Tahoma"/>
            <family val="2"/>
          </rPr>
          <t xml:space="preserve">ifeu:
</t>
        </r>
        <r>
          <rPr>
            <sz val="9"/>
            <color indexed="81"/>
            <rFont val="Tahoma"/>
            <family val="2"/>
          </rPr>
          <t xml:space="preserve">Durch das Vorhaben wird der aktuelle Energieverbrauch </t>
        </r>
        <r>
          <rPr>
            <b/>
            <sz val="9"/>
            <color indexed="81"/>
            <rFont val="Tahoma"/>
            <family val="2"/>
          </rPr>
          <t>REDUZIERT</t>
        </r>
        <r>
          <rPr>
            <sz val="9"/>
            <color indexed="81"/>
            <rFont val="Tahoma"/>
            <family val="2"/>
          </rPr>
          <t xml:space="preserve"> (Bsp. Sanierungs-/Austauschvorhaben).
Es wird dabei </t>
        </r>
        <r>
          <rPr>
            <b/>
            <sz val="9"/>
            <color indexed="81"/>
            <rFont val="Tahoma"/>
            <family val="2"/>
          </rPr>
          <t>ambitionierten energetischen Vorgaben</t>
        </r>
        <r>
          <rPr>
            <sz val="9"/>
            <color indexed="81"/>
            <rFont val="Tahoma"/>
            <family val="2"/>
          </rPr>
          <t xml:space="preserve"> gefolgt.
Beispiel:
Übergesetzliche Standards, wie bspw. Passivhaus-Standard bei einzelnen Elementen</t>
        </r>
      </text>
    </comment>
    <comment ref="E20" authorId="0">
      <text>
        <r>
          <rPr>
            <b/>
            <sz val="9"/>
            <color indexed="81"/>
            <rFont val="Tahoma"/>
            <family val="2"/>
          </rPr>
          <t>ifeu:</t>
        </r>
        <r>
          <rPr>
            <sz val="9"/>
            <color indexed="81"/>
            <rFont val="Tahoma"/>
            <family val="2"/>
          </rPr>
          <t xml:space="preserve">
Die </t>
        </r>
        <r>
          <rPr>
            <b/>
            <sz val="9"/>
            <color indexed="81"/>
            <rFont val="Tahoma"/>
            <family val="2"/>
          </rPr>
          <t>Wärme- und Stromversorgung des Vorhabens wird ausschließlich/weitestgehend durch fossile Brennstoffe abgedeckt</t>
        </r>
        <r>
          <rPr>
            <sz val="9"/>
            <color indexed="81"/>
            <rFont val="Tahoma"/>
            <family val="2"/>
          </rPr>
          <t xml:space="preserve"> - und/oder</t>
        </r>
        <r>
          <rPr>
            <b/>
            <sz val="9"/>
            <color indexed="81"/>
            <rFont val="Tahoma"/>
            <family val="2"/>
          </rPr>
          <t xml:space="preserve"> erneuerbare Energien werden gar nicht ausgebaut.</t>
        </r>
        <r>
          <rPr>
            <sz val="9"/>
            <color indexed="81"/>
            <rFont val="Tahoma"/>
            <family val="2"/>
          </rPr>
          <t xml:space="preserve"> Das Vorhaben hat einen Anteil von </t>
        </r>
        <r>
          <rPr>
            <b/>
            <sz val="9"/>
            <color indexed="81"/>
            <rFont val="Tahoma"/>
            <family val="2"/>
          </rPr>
          <t>mehr als 80% an fossilen Energieträgern</t>
        </r>
        <r>
          <rPr>
            <sz val="9"/>
            <color indexed="81"/>
            <rFont val="Tahoma"/>
            <family val="2"/>
          </rPr>
          <t xml:space="preserve"> (Erdgas, nicht erneuerbare Fernwärme, Heizöl)  </t>
        </r>
        <r>
          <rPr>
            <b/>
            <sz val="9"/>
            <color indexed="81"/>
            <rFont val="Tahoma"/>
            <family val="2"/>
          </rPr>
          <t xml:space="preserve">
</t>
        </r>
        <r>
          <rPr>
            <sz val="9"/>
            <color indexed="81"/>
            <rFont val="Tahoma"/>
            <family val="2"/>
          </rPr>
          <t xml:space="preserve">
Beispiel:
Kein Ausbau durch Hemmnisse/Hürden beim Ausbau von Photovoltaikanlagen, oder Fernwärme aus erneuerbaren Energien etc.
</t>
        </r>
      </text>
    </comment>
    <comment ref="G20" authorId="2">
      <text>
        <r>
          <rPr>
            <b/>
            <sz val="9"/>
            <color indexed="81"/>
            <rFont val="Segoe UI"/>
            <family val="2"/>
          </rPr>
          <t xml:space="preserve">ifeu:
</t>
        </r>
        <r>
          <rPr>
            <sz val="9"/>
            <color indexed="81"/>
            <rFont val="Tahoma"/>
            <family val="2"/>
          </rPr>
          <t xml:space="preserve">Das Vorhaben hat einen geringen Anteil erneuerbarer Energien und senkt dadurch (theoretisch) den Anteil erneuerbarer Energien der kommunalen Gebäude im Strom- und/oder Wärmebereich.
</t>
        </r>
      </text>
    </comment>
    <comment ref="I20" authorId="0">
      <text>
        <r>
          <rPr>
            <b/>
            <sz val="9"/>
            <color indexed="81"/>
            <rFont val="Tahoma"/>
            <family val="2"/>
          </rPr>
          <t>ifeu:</t>
        </r>
        <r>
          <rPr>
            <sz val="9"/>
            <color indexed="81"/>
            <rFont val="Tahoma"/>
            <family val="2"/>
          </rPr>
          <t xml:space="preserve">
Das Vorhaben hat keinen Einfluss auf das Energieangebot. Durch das Vorhaben werden weder Erneuerbare Energien ausgebaut noch der Anteil reduziert.</t>
        </r>
      </text>
    </comment>
    <comment ref="K20" authorId="2">
      <text>
        <r>
          <rPr>
            <b/>
            <sz val="9"/>
            <color indexed="81"/>
            <rFont val="Segoe UI"/>
            <family val="2"/>
          </rPr>
          <t xml:space="preserve">ifeu:
</t>
        </r>
        <r>
          <rPr>
            <sz val="9"/>
            <color indexed="81"/>
            <rFont val="Tahoma"/>
            <family val="2"/>
          </rPr>
          <t>Das Vorhaben hat einen relativ hohen Anteil erneuerbarer Energien und steigert dadurch (theoretisch) den Anteil erneuerbarer Energien bei den kommunalen Gebäuden im Strom- und/oder Wärmebereich.</t>
        </r>
        <r>
          <rPr>
            <b/>
            <sz val="9"/>
            <color indexed="81"/>
            <rFont val="Segoe UI"/>
            <family val="2"/>
          </rPr>
          <t xml:space="preserve">
</t>
        </r>
        <r>
          <rPr>
            <sz val="9"/>
            <color indexed="81"/>
            <rFont val="Segoe UI"/>
            <family val="2"/>
          </rPr>
          <t xml:space="preserve">
</t>
        </r>
      </text>
    </comment>
    <comment ref="N20" authorId="0">
      <text>
        <r>
          <rPr>
            <b/>
            <sz val="9"/>
            <color indexed="81"/>
            <rFont val="Tahoma"/>
            <family val="2"/>
          </rPr>
          <t>Vanessa Herhoffer:</t>
        </r>
        <r>
          <rPr>
            <sz val="9"/>
            <color indexed="81"/>
            <rFont val="Tahoma"/>
            <family val="2"/>
          </rPr>
          <t xml:space="preserve">
Die </t>
        </r>
        <r>
          <rPr>
            <b/>
            <sz val="9"/>
            <color indexed="81"/>
            <rFont val="Tahoma"/>
            <family val="2"/>
          </rPr>
          <t>Wärme- und Stromversorgung des Vorhabens wird ausschließlich/weitestgehend durch erneuerbare Energien abgedeckt (&gt;80%)-</t>
        </r>
        <r>
          <rPr>
            <sz val="9"/>
            <color indexed="81"/>
            <rFont val="Tahoma"/>
            <family val="2"/>
          </rPr>
          <t xml:space="preserve"> und/oder </t>
        </r>
        <r>
          <rPr>
            <b/>
            <sz val="9"/>
            <color indexed="81"/>
            <rFont val="Tahoma"/>
            <family val="2"/>
          </rPr>
          <t>erneuerbare Energien werden kontinuierlich ausgebaut</t>
        </r>
        <r>
          <rPr>
            <sz val="9"/>
            <color indexed="81"/>
            <rFont val="Tahoma"/>
            <family val="2"/>
          </rPr>
          <t xml:space="preserve">.
Beispiele:
Ausbau Photovoltaikanlagen, erneuerbare Fernwärme etc.
</t>
        </r>
      </text>
    </comment>
    <comment ref="C26" authorId="0">
      <text>
        <r>
          <rPr>
            <b/>
            <sz val="9"/>
            <color indexed="81"/>
            <rFont val="Tahoma"/>
            <family val="2"/>
          </rPr>
          <t xml:space="preserve">ifeu:
</t>
        </r>
        <r>
          <rPr>
            <sz val="9"/>
            <color indexed="81"/>
            <rFont val="Tahoma"/>
            <family val="2"/>
          </rPr>
          <t xml:space="preserve">
Klimarelevant = Vorhaben, die eine positive und/oder eine negative Klimawirkung haben. Bsp. "sehr klimarelevant" können also auch Vorhaben sein, die zu hohen CO2-Einsparungen führen.
</t>
        </r>
      </text>
    </comment>
    <comment ref="E26" authorId="0">
      <text>
        <r>
          <rPr>
            <b/>
            <sz val="9"/>
            <color indexed="81"/>
            <rFont val="Tahoma"/>
            <family val="2"/>
          </rPr>
          <t xml:space="preserve">ifeu:
</t>
        </r>
        <r>
          <rPr>
            <sz val="9"/>
            <color indexed="81"/>
            <rFont val="Tahoma"/>
            <family val="2"/>
          </rPr>
          <t xml:space="preserve">
wenig klimarelevant = Das Vorhaben hat nur eine sehr absehbare (in)direkte positive/negative Klimawirkung (unterhalb der unten genannten THG-Emissionen [abhängig von Einwohnerzahl]).
Beispiel: Veränderung des Mobilittätsverhaltens für wenige Fahrten 
</t>
        </r>
      </text>
    </comment>
    <comment ref="G26" authorId="0">
      <text>
        <r>
          <rPr>
            <b/>
            <sz val="9"/>
            <color indexed="81"/>
            <rFont val="Tahoma"/>
            <family val="2"/>
          </rPr>
          <t>ifeu:</t>
        </r>
        <r>
          <rPr>
            <sz val="9"/>
            <color indexed="81"/>
            <rFont val="Tahoma"/>
            <family val="2"/>
          </rPr>
          <t xml:space="preserve">
Teilweise klimarelevant = Das Vorhaben hat eine geringfügige in(direkte)  positive/negative Klimawirkung (unterhalb bzw. gleich der unten genannten THG-Emissionen [abhängig von der Einwohnerzahl]).</t>
        </r>
      </text>
    </comment>
    <comment ref="I26" authorId="0">
      <text>
        <r>
          <rPr>
            <b/>
            <sz val="9"/>
            <color indexed="81"/>
            <rFont val="Tahoma"/>
            <family val="2"/>
          </rPr>
          <t xml:space="preserve">ifeu:
</t>
        </r>
        <r>
          <rPr>
            <sz val="9"/>
            <color indexed="81"/>
            <rFont val="Tahoma"/>
            <family val="2"/>
          </rPr>
          <t xml:space="preserve">
Sehr Klimarelevant = Das Vorhaben hat eine starke (in)direkte positive/negative Klimawirkung (oberhalb der unten genannten THG-Emissionen [abhängig von der Einwohnerzahl]).
Beispiel:
Austausch von einen oderer mehreren Fahrzeugen</t>
        </r>
      </text>
    </comment>
    <comment ref="E31" authorId="0">
      <text>
        <r>
          <rPr>
            <b/>
            <sz val="9"/>
            <color indexed="81"/>
            <rFont val="Tahoma"/>
            <family val="2"/>
          </rPr>
          <t>ifeu:</t>
        </r>
        <r>
          <rPr>
            <sz val="9"/>
            <color indexed="81"/>
            <rFont val="Tahoma"/>
            <family val="2"/>
          </rPr>
          <t xml:space="preserve">
Durch das Vorhaben werden</t>
        </r>
        <r>
          <rPr>
            <b/>
            <sz val="9"/>
            <color indexed="81"/>
            <rFont val="Tahoma"/>
            <family val="2"/>
          </rPr>
          <t xml:space="preserve"> keine/sehr wenige klimafreundliche Verkehrsangebote</t>
        </r>
        <r>
          <rPr>
            <sz val="9"/>
            <color indexed="81"/>
            <rFont val="Tahoma"/>
            <family val="2"/>
          </rPr>
          <t xml:space="preserve"> </t>
        </r>
        <r>
          <rPr>
            <b/>
            <sz val="9"/>
            <color indexed="81"/>
            <rFont val="Tahoma"/>
            <family val="2"/>
          </rPr>
          <t xml:space="preserve">innerhalb der Verwaltung geschaffen und gefördert.
</t>
        </r>
        <r>
          <rPr>
            <sz val="9"/>
            <color indexed="81"/>
            <rFont val="Tahoma"/>
            <family val="2"/>
          </rPr>
          <t>Beispiele:
- Nicht ausreichende oder keine Abdeckung des Bedarfs auf (Leih-)Fahrräder, Lastenräder,
  Pedelecs, Jobräder, Carsharing, etc.
- Lokaler Fuhrpark besteht größtenteils aus Autos mit Verbrennungsmotoren
- Jobtickets oder BahnCards werden nicht gefördert oder kostengünstig/kostenlos bereitgestellt 
  --&gt; Dadurch werden keine Anreize geschaffen, vom MIV auf klimafreundlicherere Alternativen
       umzusteigen.</t>
        </r>
      </text>
    </comment>
    <comment ref="G31" authorId="0">
      <text>
        <r>
          <rPr>
            <b/>
            <sz val="9"/>
            <color indexed="81"/>
            <rFont val="Tahoma"/>
            <family val="2"/>
          </rPr>
          <t xml:space="preserve">ifeu:
</t>
        </r>
        <r>
          <rPr>
            <sz val="9"/>
            <color indexed="81"/>
            <rFont val="Tahoma"/>
            <family val="2"/>
          </rPr>
          <t xml:space="preserve">Durch das Vorhaben werden </t>
        </r>
        <r>
          <rPr>
            <b/>
            <sz val="9"/>
            <color indexed="81"/>
            <rFont val="Tahoma"/>
            <family val="2"/>
          </rPr>
          <t>vereinzelt/nach und nach klimafreundliche Verkehrsangebote innerhalb der Verwaltung geschaffen und gefördert</t>
        </r>
        <r>
          <rPr>
            <sz val="9"/>
            <color indexed="81"/>
            <rFont val="Tahoma"/>
            <family val="2"/>
          </rPr>
          <t xml:space="preserve">. Das Vorhaben ist ein Pilot-oder Einzelprojekt
</t>
        </r>
      </text>
    </comment>
    <comment ref="I31" authorId="0">
      <text>
        <r>
          <rPr>
            <b/>
            <sz val="9"/>
            <color indexed="81"/>
            <rFont val="Tahoma"/>
            <family val="2"/>
          </rPr>
          <t xml:space="preserve">ifeu:
</t>
        </r>
        <r>
          <rPr>
            <sz val="9"/>
            <color indexed="81"/>
            <rFont val="Tahoma"/>
            <family val="2"/>
          </rPr>
          <t xml:space="preserve">Durch das Vorhaben werden </t>
        </r>
        <r>
          <rPr>
            <b/>
            <sz val="9"/>
            <color indexed="81"/>
            <rFont val="Tahoma"/>
            <family val="2"/>
          </rPr>
          <t>weitreichende Verbesserungen klimafreundlicher Verkehrsangebote innerhalb der Verwaltung geschaffen und gefördert</t>
        </r>
        <r>
          <rPr>
            <sz val="9"/>
            <color indexed="81"/>
            <rFont val="Tahoma"/>
            <family val="2"/>
          </rPr>
          <t>.
Beispiele:
- Vollständige/weitestgehende Abdeckung des verwaltungsinternen Bedarfs auf (Leih-)
  Fahrräder, Lastenräder, Pedelecs, Jobräder, Carsharing, etc.
- Vollständige/weitestgehende Umstellung des Fuhrparks auf Elektro- und Hybridautos
  (emissionsarme, energieeffiziente PKW und LKW)
- Durch kostenlose/preisgünstige Bereitstellung eines Jobtickets für die Bahn/ÖPNV werden
  Anreize geschaffen, nicht mit dem Auto zur Arbeit zu fahren</t>
        </r>
      </text>
    </comment>
    <comment ref="C37" authorId="0">
      <text>
        <r>
          <rPr>
            <b/>
            <sz val="9"/>
            <color indexed="81"/>
            <rFont val="Tahoma"/>
            <family val="2"/>
          </rPr>
          <t xml:space="preserve">ifeu:
</t>
        </r>
        <r>
          <rPr>
            <sz val="9"/>
            <color indexed="81"/>
            <rFont val="Tahoma"/>
            <family val="2"/>
          </rPr>
          <t xml:space="preserve">
Klimarelevant = Vorhaben, die eine positive und/oder eine negative Klimawirkung haben. Bsp. "sehr klimarelevant" können also auch Vorhaben sein, die zu hohen CO2-Einsparungen führen.
</t>
        </r>
      </text>
    </comment>
    <comment ref="E37" authorId="0">
      <text>
        <r>
          <rPr>
            <b/>
            <sz val="9"/>
            <color indexed="81"/>
            <rFont val="Tahoma"/>
            <family val="2"/>
          </rPr>
          <t xml:space="preserve">ifeu:
</t>
        </r>
        <r>
          <rPr>
            <sz val="9"/>
            <color indexed="81"/>
            <rFont val="Tahoma"/>
            <family val="2"/>
          </rPr>
          <t xml:space="preserve">
wenig klimarelevant = Das Vorhaben hat nur eine sehr absehbare (in)direkte positive/negative Klimawirkung (unterhalb der unten genannten THG-Emissionen [abhängig von Einwohnerzahl]).
Beispiel:
Sanierung einzelner Leuchten</t>
        </r>
      </text>
    </comment>
    <comment ref="G37" authorId="0">
      <text>
        <r>
          <rPr>
            <b/>
            <sz val="9"/>
            <color indexed="81"/>
            <rFont val="Tahoma"/>
            <family val="2"/>
          </rPr>
          <t>ifeu:</t>
        </r>
        <r>
          <rPr>
            <sz val="9"/>
            <color indexed="81"/>
            <rFont val="Tahoma"/>
            <family val="2"/>
          </rPr>
          <t xml:space="preserve">
Teilweise klimarelevant = Das Vorhaben hat eine geringfügige in(direkte)  positive/negative Klimawirkung (unterhalb bzw. gleich der unten genannten THG-Emissionen [abhängig von der Einwohnerzahl]).</t>
        </r>
      </text>
    </comment>
    <comment ref="I37" authorId="0">
      <text>
        <r>
          <rPr>
            <b/>
            <sz val="9"/>
            <color indexed="81"/>
            <rFont val="Tahoma"/>
            <family val="2"/>
          </rPr>
          <t xml:space="preserve">ifeu:
</t>
        </r>
        <r>
          <rPr>
            <sz val="9"/>
            <color indexed="81"/>
            <rFont val="Tahoma"/>
            <family val="2"/>
          </rPr>
          <t xml:space="preserve">
Sehr Klimarelevant = Das Vorhaben hat eine starke (in)direkte positive/negative Klimawirkung (oberhalb der unten genannten THG-Emissionen [abhängig von der Einwohnerzahl]).
Beispiel:
Sanierung mehrer Straßenzüge</t>
        </r>
      </text>
    </comment>
    <comment ref="E42" authorId="0">
      <text>
        <r>
          <rPr>
            <b/>
            <sz val="9"/>
            <color indexed="81"/>
            <rFont val="Tahoma"/>
            <family val="2"/>
          </rPr>
          <t>ifeu:</t>
        </r>
        <r>
          <rPr>
            <sz val="9"/>
            <color indexed="81"/>
            <rFont val="Tahoma"/>
            <family val="2"/>
          </rPr>
          <t xml:space="preserve">
Durch die Verwendung einer älteren Technologie bei der kommunalen Straßenbeleuchtung kommt es zu </t>
        </r>
        <r>
          <rPr>
            <b/>
            <sz val="9"/>
            <color indexed="81"/>
            <rFont val="Tahoma"/>
            <family val="2"/>
          </rPr>
          <t>keinen energetischen Einsparungen.</t>
        </r>
        <r>
          <rPr>
            <sz val="9"/>
            <color indexed="81"/>
            <rFont val="Tahoma"/>
            <family val="2"/>
          </rPr>
          <t xml:space="preserve">
Beispiel:
- Quecksilberdampf-Hochdrucklampe (125 mit KVG)</t>
        </r>
      </text>
    </comment>
    <comment ref="G42" authorId="0">
      <text>
        <r>
          <rPr>
            <b/>
            <sz val="9"/>
            <color indexed="81"/>
            <rFont val="Tahoma"/>
            <family val="2"/>
          </rPr>
          <t>ifeu:</t>
        </r>
        <r>
          <rPr>
            <sz val="9"/>
            <color indexed="81"/>
            <rFont val="Tahoma"/>
            <family val="2"/>
          </rPr>
          <t xml:space="preserve">
Durch eine Tauschlampe oder den Tausch der Geräteeinheit können bereits </t>
        </r>
        <r>
          <rPr>
            <b/>
            <sz val="9"/>
            <color indexed="81"/>
            <rFont val="Tahoma"/>
            <family val="2"/>
          </rPr>
          <t>kleine energetische Einsparungen erzielt werden.</t>
        </r>
        <r>
          <rPr>
            <sz val="9"/>
            <color indexed="81"/>
            <rFont val="Tahoma"/>
            <family val="2"/>
          </rPr>
          <t xml:space="preserve">
--&gt; Energetische Einsparungen bis zu 15% möglich, gegenüber älteren Technologien
Beispiele:
- Tauschlampe (Natriumdampf-Hochdrucklampe, 110 W)</t>
        </r>
      </text>
    </comment>
    <comment ref="I42" authorId="0">
      <text>
        <r>
          <rPr>
            <b/>
            <sz val="9"/>
            <color indexed="81"/>
            <rFont val="Tahoma"/>
            <family val="2"/>
          </rPr>
          <t>Vanessa Herhoffer:</t>
        </r>
        <r>
          <rPr>
            <sz val="9"/>
            <color indexed="81"/>
            <rFont val="Tahoma"/>
            <family val="2"/>
          </rPr>
          <t xml:space="preserve">
Durch den Einsatz einer neuen Leuchte können </t>
        </r>
        <r>
          <rPr>
            <b/>
            <sz val="9"/>
            <color indexed="81"/>
            <rFont val="Tahoma"/>
            <family val="2"/>
          </rPr>
          <t xml:space="preserve">mittlere energetische Einsparungen </t>
        </r>
        <r>
          <rPr>
            <sz val="9"/>
            <color indexed="81"/>
            <rFont val="Tahoma"/>
            <family val="2"/>
          </rPr>
          <t>erzielt werden.
--&gt; Energetische Einsparungen von 40-55% möglich, gegenüber älteren Technologien
Beispiele:
- Tausch der Geräteeinheit gegen Halogen-Metalldampflampe, 70 W
- Neue Leuchte mit Hochdruck-Entladungslampe (Natriumdampf-Hochdrucklampe,
  Halogen-Metalldampflampe)</t>
        </r>
      </text>
    </comment>
    <comment ref="K42" authorId="0">
      <text>
        <r>
          <rPr>
            <b/>
            <sz val="9"/>
            <color indexed="81"/>
            <rFont val="Tahoma"/>
            <family val="2"/>
          </rPr>
          <t>ifeu:</t>
        </r>
        <r>
          <rPr>
            <sz val="9"/>
            <color indexed="81"/>
            <rFont val="Tahoma"/>
            <family val="2"/>
          </rPr>
          <t xml:space="preserve">
Durch den Einsatz einer neuen (hoch)effizienten Leuchte können </t>
        </r>
        <r>
          <rPr>
            <b/>
            <sz val="9"/>
            <color indexed="81"/>
            <rFont val="Tahoma"/>
            <family val="2"/>
          </rPr>
          <t xml:space="preserve">starke energetische Einsparungen </t>
        </r>
        <r>
          <rPr>
            <sz val="9"/>
            <color indexed="81"/>
            <rFont val="Tahoma"/>
            <family val="2"/>
          </rPr>
          <t>erzielt</t>
        </r>
        <r>
          <rPr>
            <b/>
            <sz val="9"/>
            <color indexed="81"/>
            <rFont val="Tahoma"/>
            <family val="2"/>
          </rPr>
          <t xml:space="preserve"> </t>
        </r>
        <r>
          <rPr>
            <sz val="9"/>
            <color indexed="81"/>
            <rFont val="Tahoma"/>
            <family val="2"/>
          </rPr>
          <t>werden.
--&gt; Energetische Einsparungen von 70-80% möglich, gegenüber älteren
     Technologien
Beispiele:
- Neue Leuchte mit HDL (Natriumdampf-Hochdrucklampe, Halogen
  Metalldampflampe mit Regelstrom und 50% Leistung während 2.000 Std.)
- Neue Leuchte mit LED (mit Regelsystem und 50% Leistung während 2.000
  Std.</t>
        </r>
      </text>
    </comment>
    <comment ref="C46" authorId="0">
      <text>
        <r>
          <rPr>
            <b/>
            <sz val="9"/>
            <color indexed="81"/>
            <rFont val="Tahoma"/>
            <family val="2"/>
          </rPr>
          <t xml:space="preserve">ifeu:
</t>
        </r>
        <r>
          <rPr>
            <sz val="9"/>
            <color indexed="81"/>
            <rFont val="Tahoma"/>
            <family val="2"/>
          </rPr>
          <t xml:space="preserve">
Klimarelevant = Vorhaben, die eine positive und/oder eine negative Klimawirkung haben. Bsp. "sehr klimarelevant" können also auch Vorhaben sein, die zu hohen CO2-Einsparungen führen.
</t>
        </r>
      </text>
    </comment>
    <comment ref="E46" authorId="0">
      <text>
        <r>
          <rPr>
            <b/>
            <sz val="9"/>
            <color indexed="81"/>
            <rFont val="Tahoma"/>
            <family val="2"/>
          </rPr>
          <t xml:space="preserve">ifeu:
</t>
        </r>
        <r>
          <rPr>
            <sz val="9"/>
            <color indexed="81"/>
            <rFont val="Tahoma"/>
            <family val="2"/>
          </rPr>
          <t xml:space="preserve">
wenig klimarelevant = Das Vorhaben betrifft nur einzelne wenige Personen/Mitarbeiter*innen</t>
        </r>
      </text>
    </comment>
    <comment ref="G46" authorId="0">
      <text>
        <r>
          <rPr>
            <b/>
            <sz val="9"/>
            <color indexed="81"/>
            <rFont val="Tahoma"/>
            <family val="2"/>
          </rPr>
          <t>ifeu:</t>
        </r>
        <r>
          <rPr>
            <sz val="9"/>
            <color indexed="81"/>
            <rFont val="Tahoma"/>
            <family val="2"/>
          </rPr>
          <t xml:space="preserve">
Teilweise klimarelevant = Das Vorhaben betrifft eine bestimmte Personengruppe bzw. eine Abteilung innerhalb der Verwaltung</t>
        </r>
      </text>
    </comment>
    <comment ref="I46" authorId="0">
      <text>
        <r>
          <rPr>
            <b/>
            <sz val="9"/>
            <color indexed="81"/>
            <rFont val="Tahoma"/>
            <family val="2"/>
          </rPr>
          <t xml:space="preserve">ifeu:
</t>
        </r>
        <r>
          <rPr>
            <sz val="9"/>
            <color indexed="81"/>
            <rFont val="Tahoma"/>
            <family val="2"/>
          </rPr>
          <t xml:space="preserve">
Sehr Klimarelevant = Das Vorhaben betrifft mehrere Abteilungen oder sogar nahezu die gesamte Mitarbeiterschaft der Verwaltung
</t>
        </r>
      </text>
    </comment>
    <comment ref="E50" authorId="0">
      <text>
        <r>
          <rPr>
            <b/>
            <sz val="9"/>
            <color indexed="81"/>
            <rFont val="Tahoma"/>
            <family val="2"/>
          </rPr>
          <t xml:space="preserve">ifeu:
</t>
        </r>
        <r>
          <rPr>
            <sz val="9"/>
            <color indexed="81"/>
            <rFont val="Tahoma"/>
            <family val="2"/>
          </rPr>
          <t xml:space="preserve">Durch das Vorhaben werden </t>
        </r>
        <r>
          <rPr>
            <b/>
            <sz val="9"/>
            <color indexed="81"/>
            <rFont val="Tahoma"/>
            <family val="2"/>
          </rPr>
          <t>keine zielorientierten Rahmenbedingen geschaffen (Bsp. Pull-Maßnahmen)</t>
        </r>
        <r>
          <rPr>
            <sz val="9"/>
            <color indexed="81"/>
            <rFont val="Tahoma"/>
            <family val="2"/>
          </rPr>
          <t xml:space="preserve">, um suffiziente Verhaltensentscheidungen innerhalb der Verwaltung zu ermöglichen und zu erleichtern. Vielmehr werden Weichen gestellt, wodurch </t>
        </r>
        <r>
          <rPr>
            <b/>
            <sz val="9"/>
            <color indexed="81"/>
            <rFont val="Tahoma"/>
            <family val="2"/>
          </rPr>
          <t>die Nachfrage nach energie- und ressourcenintensiven Gütern und Dienstleistungen erleichtert/gefördert wird</t>
        </r>
        <r>
          <rPr>
            <sz val="9"/>
            <color indexed="81"/>
            <rFont val="Tahoma"/>
            <family val="2"/>
          </rPr>
          <t>.
Beispiele:
- Vorhaben führt zu höheren Preisen für saisonale und regionale Nahrungsmittel bzw. keine Förderung dieser
  Nahrungsmittel
- Bereitstellung kostengünstiger Fisch- und Fleischprodukte
- Keine Reparaturmöglichkeiten für Produkte und/oder keine Erleichterungen der gemeinschaftlichen Nutzung von
  Räumen, Flächen, Gütern und Dienstleistungen
- Keine attraktiven, klimafreundlichen Freizeitaktvitäten</t>
        </r>
      </text>
    </comment>
    <comment ref="K50" authorId="0">
      <text>
        <r>
          <rPr>
            <b/>
            <sz val="9"/>
            <color indexed="81"/>
            <rFont val="Tahoma"/>
            <family val="2"/>
          </rPr>
          <t xml:space="preserve">ifeu:
</t>
        </r>
        <r>
          <rPr>
            <sz val="9"/>
            <color indexed="81"/>
            <rFont val="Tahoma"/>
            <family val="2"/>
          </rPr>
          <t xml:space="preserve">Durch das Vorhaben werden </t>
        </r>
        <r>
          <rPr>
            <b/>
            <sz val="9"/>
            <color indexed="81"/>
            <rFont val="Tahoma"/>
            <family val="2"/>
          </rPr>
          <t xml:space="preserve">weitreichende und zielorientierte Rahmenbedingen geschaffen (Bsp. Pull-Maßnahmen), um suffiziente Verhaltensentscheidungen innerhalb der kommunalen Verwaltung zu ermöglichen und zu erleichtern </t>
        </r>
        <r>
          <rPr>
            <sz val="9"/>
            <color indexed="81"/>
            <rFont val="Tahoma"/>
            <family val="2"/>
          </rPr>
          <t>und gleichzeitig die Nachfrage nach energie- und ressourcenintensiven Gütern und Dienstleistungen zu erschweren/begrenzen.
Beispiele:
- Förderung saisonaler und regionaler Nahrungsmittel (Bsp. in der Kantine)
- Förderung nachhaltiger Angebote (Bsp. Bereistellung von Jobrädern [Pedelecs])
- Reparaturmöglichkeiten für Produkte sowie Erleichterungen der gemeinschaftlichen Nutzung von Räumen, Flächen,
  Gütern und Dienstleistungen (Bsp. Repair Cafés, etc.)
- Attraktive, klimafreundliche Freizeitangebote
- Steigerung der Attraktivität des öffentlichen Verkehrs bei gleichzeitig höheren Kosten für den MIV (Bsp. kostenloses
  Jobticket)</t>
        </r>
      </text>
    </comment>
    <comment ref="E54" authorId="0">
      <text>
        <r>
          <rPr>
            <b/>
            <sz val="9"/>
            <color indexed="81"/>
            <rFont val="Tahoma"/>
            <family val="2"/>
          </rPr>
          <t>ifeu:</t>
        </r>
        <r>
          <rPr>
            <sz val="9"/>
            <color indexed="81"/>
            <rFont val="Tahoma"/>
            <family val="2"/>
          </rPr>
          <t xml:space="preserve">
Beispiele für kleinere Beschaffungen:
- Bestellung von Papierprodukten
- Kleinere/Einzelne Anschaffungen an Bürogeräten und Material
- Kleinere/Einzelne Anschaffung an Küchengeräten
- Bestellung von Hygienepapier, Handtrocknung</t>
        </r>
      </text>
    </comment>
    <comment ref="G54" authorId="0">
      <text>
        <r>
          <rPr>
            <b/>
            <sz val="9"/>
            <color indexed="81"/>
            <rFont val="Tahoma"/>
            <family val="2"/>
          </rPr>
          <t>ifeu:</t>
        </r>
        <r>
          <rPr>
            <sz val="9"/>
            <color indexed="81"/>
            <rFont val="Tahoma"/>
            <family val="2"/>
          </rPr>
          <t xml:space="preserve">
Beispiele für mittelgroße Beschaffungen:
- Anschaffung umfangreicher Bürogeräte, Informationstechnik, Material und
  Büroeinrichtungen
- Anschaffung einzelner Fahrräder, Pedelecs, Lastenräder
- Umstellung des Caterings/Menüplans für eine größere Belegschafft (Kantine)</t>
        </r>
      </text>
    </comment>
    <comment ref="I54" authorId="0">
      <text>
        <r>
          <rPr>
            <b/>
            <sz val="9"/>
            <color indexed="81"/>
            <rFont val="Tahoma"/>
            <family val="2"/>
          </rPr>
          <t>ifeu:</t>
        </r>
        <r>
          <rPr>
            <sz val="9"/>
            <color indexed="81"/>
            <rFont val="Tahoma"/>
            <family val="2"/>
          </rPr>
          <t xml:space="preserve">
Beispiele für größere Beschaffungen:
- Ausbau des kommunalen Fuhrparks
- Komplette Neuanschaffung von Bürogeräten und Informationstechnik,
  Büroaustattung, etc. für eine große Belegschafft</t>
        </r>
      </text>
    </comment>
    <comment ref="E56" authorId="0">
      <text>
        <r>
          <rPr>
            <b/>
            <sz val="9"/>
            <color indexed="81"/>
            <rFont val="Tahoma"/>
            <family val="2"/>
          </rPr>
          <t>ifeu:</t>
        </r>
        <r>
          <rPr>
            <sz val="9"/>
            <color indexed="81"/>
            <rFont val="Tahoma"/>
            <family val="2"/>
          </rPr>
          <t xml:space="preserve">
Beispiele:
- Keine recycelten Papierprodukte und/oder Hygieneprodukte
- Anschaffung eines kommunalen Fuhrparks mit überwiegend Autos mit Verbrennungsmotoren
- Lebensmittel und Catering (fleisch und fischlastig, internationale Produkte)
- Anschaffung von Elektrogeräten mit mäßigem Energielabel (Effiziensklasse B, C, D)</t>
        </r>
      </text>
    </comment>
    <comment ref="I56" authorId="0">
      <text>
        <r>
          <rPr>
            <b/>
            <sz val="9"/>
            <color indexed="81"/>
            <rFont val="Tahoma"/>
            <family val="2"/>
          </rPr>
          <t xml:space="preserve">ifeu:
</t>
        </r>
        <r>
          <rPr>
            <sz val="9"/>
            <color indexed="81"/>
            <rFont val="Tahoma"/>
            <family val="2"/>
          </rPr>
          <t>Beispiele:</t>
        </r>
        <r>
          <rPr>
            <b/>
            <sz val="9"/>
            <color indexed="81"/>
            <rFont val="Tahoma"/>
            <family val="2"/>
          </rPr>
          <t xml:space="preserve">
</t>
        </r>
        <r>
          <rPr>
            <sz val="9"/>
            <color indexed="81"/>
            <rFont val="Tahoma"/>
            <family val="2"/>
          </rPr>
          <t xml:space="preserve">
- Recycelte Papierprodukte und/oder Hygieneprodukte
- Umstellung des kommunalen Fuhrparks auf Hybrid oder Elektro-Autos
- Energieeffiziente, emissionsarme und langlebige Bürogeräte, Küchengeräte und Informationstechnik 
- Umstellung auf Green IT
- Lebensmittel und Catering (bio, fair, saisonal, vegetarisch)
- Büroeinrichtung (ökologisch, fair, langlebig, recyclbar)
- Anschaffung von Elektrogeräten mit sehr gutem Energielabel (Effiziensklasse A +++)</t>
        </r>
      </text>
    </comment>
    <comment ref="E61" authorId="0">
      <text>
        <r>
          <rPr>
            <b/>
            <sz val="9"/>
            <color indexed="81"/>
            <rFont val="Tahoma"/>
            <family val="2"/>
          </rPr>
          <t>ifeu:</t>
        </r>
        <r>
          <rPr>
            <sz val="9"/>
            <color indexed="81"/>
            <rFont val="Tahoma"/>
            <family val="2"/>
          </rPr>
          <t xml:space="preserve">
Das Erreichen des Veranstaltungsorts durch Öffentliche Verkehrsmittel ist deutlich erschwert, nicht möglich, oder führt zu sehr langen Anreise-/Abreisezeiten. Da der Veranstaltungsort primär nur durch das Auto erreicht werden kann, wird die </t>
        </r>
        <r>
          <rPr>
            <b/>
            <sz val="9"/>
            <color indexed="81"/>
            <rFont val="Tahoma"/>
            <family val="2"/>
          </rPr>
          <t>verkehrsinduzierte Umweltbelastungen durch die Veranstaltung erhöht</t>
        </r>
        <r>
          <rPr>
            <sz val="9"/>
            <color indexed="81"/>
            <rFont val="Tahoma"/>
            <family val="2"/>
          </rPr>
          <t>.
Beispiele:
- Abgelegene/ ländiche Lage des Veranstaltungsorts
- (Sehr) schlechte/keine direkte Anbindung an öffentliche Verkehrsmittel</t>
        </r>
      </text>
    </comment>
    <comment ref="I61" authorId="0">
      <text>
        <r>
          <rPr>
            <b/>
            <sz val="9"/>
            <color indexed="81"/>
            <rFont val="Tahoma"/>
            <family val="2"/>
          </rPr>
          <t>ifeu:</t>
        </r>
        <r>
          <rPr>
            <sz val="9"/>
            <color indexed="81"/>
            <rFont val="Tahoma"/>
            <family val="2"/>
          </rPr>
          <t xml:space="preserve">
Bei der Planung der Veranstaltung wurde der Veranstaltungsort so gewählt, dass er (sehr) gut durch öffentliche Verkehrsmittel erreicht werden kann und </t>
        </r>
        <r>
          <rPr>
            <b/>
            <sz val="9"/>
            <color indexed="81"/>
            <rFont val="Tahoma"/>
            <family val="2"/>
          </rPr>
          <t xml:space="preserve">somit verkehrsinduzierte Umweltbelastungen reduziert </t>
        </r>
        <r>
          <rPr>
            <sz val="9"/>
            <color indexed="81"/>
            <rFont val="Tahoma"/>
            <family val="2"/>
          </rPr>
          <t>werden können.
Beispiele:
- Stadtnahe/Zentrale Lage des Veranstaltungsorts
- (Sehr) Gute Anbindung an öffentliche Verkehrsmittel
- Wahl der Veranstaltungszeiten (Beginn / Ende), sodass die An- und Abreise problemlos mit
  dem öffentlichen Verkehr (Bahn, ÖPNV) ermöglicht wird
- Informationen zur Benutzung umweltverträglicher Verkehrsmittel  (explizite Hinweise dazu
  in den Einladungen: Anreise- und Wegbeschreibungen, Fahrplanauskünfte der Bahn und
  des ÖPNV
- Veranstaltungsticket für die frei Nutzung der Bahn/des ÖPNV</t>
        </r>
      </text>
    </comment>
    <comment ref="E62" authorId="0">
      <text>
        <r>
          <rPr>
            <b/>
            <sz val="9"/>
            <color indexed="81"/>
            <rFont val="Tahoma"/>
            <family val="2"/>
          </rPr>
          <t>ifeu:</t>
        </r>
        <r>
          <rPr>
            <sz val="9"/>
            <color indexed="81"/>
            <rFont val="Tahoma"/>
            <family val="2"/>
          </rPr>
          <t xml:space="preserve">
Bei dem Veranstaltungsvorhaben sind </t>
        </r>
        <r>
          <rPr>
            <b/>
            <sz val="9"/>
            <color indexed="81"/>
            <rFont val="Tahoma"/>
            <family val="2"/>
          </rPr>
          <t>Nachhaltigkeits- und Klimaschutzaspekte beim Catering eher nachrangig</t>
        </r>
        <r>
          <rPr>
            <sz val="9"/>
            <color indexed="81"/>
            <rFont val="Tahoma"/>
            <family val="2"/>
          </rPr>
          <t>. 
Beispiele: 
- Einsatz auch von international hergestellten und importierten Lebensmitteln 
  (Bsp. Exotische Früchte, importierter Kaffee, etc.)
- Hoher Einsatz von Tier- und Fischprodukten (ohne Gütesiegel)
- Bereitstellung von Getränken aus Plastikflaschen (Bsp. Einwegflaschen)
- Vewendung von Einwegbesteck- und Produkten
- Erhöhter Stromverbrauch durch bspw. Beleuchtung, Wärmeplatten, etc.</t>
        </r>
      </text>
    </comment>
    <comment ref="I62" authorId="0">
      <text>
        <r>
          <rPr>
            <b/>
            <sz val="9"/>
            <color indexed="81"/>
            <rFont val="Tahoma"/>
            <family val="2"/>
          </rPr>
          <t>ifeu:</t>
        </r>
        <r>
          <rPr>
            <sz val="9"/>
            <color indexed="81"/>
            <rFont val="Tahoma"/>
            <family val="2"/>
          </rPr>
          <t xml:space="preserve">
Bei dem Veranstaltungsvorhaben wird genau darauf geachtet, dass ein </t>
        </r>
        <r>
          <rPr>
            <b/>
            <sz val="9"/>
            <color indexed="81"/>
            <rFont val="Tahoma"/>
            <family val="2"/>
          </rPr>
          <t>signifikanter Teil des Caterings aus ökologischem Anbau und fairem Handel stammt und hauptsächlich saisonale und regionale Lebensmittel verwendet werde</t>
        </r>
        <r>
          <rPr>
            <sz val="9"/>
            <color indexed="81"/>
            <rFont val="Tahoma"/>
            <family val="2"/>
          </rPr>
          <t>n. 
Beispiele: 
- Bevorzugter Einsatz von Produkten aus ökologischem Landbau und
  aus fairem Handel (z.B. Kaffee, Tee, Säfte)
- Bereitstellung von leitungsgebundenem Trinkwasser in Karaffen
- Bevorzugter Einsatz von saisonalen und regionalen Lebensmitteln
- Kein/geringer Einsatz von Tier- und Fischprodukten, viele vegetarische/vegane
  Produkte
- Plastikbesteck und Einwegprodukte weitestgehend vermeiden
- Abfälle sortieren und Recycling
- Bewusster Stromverbrauch: Beleuchtung, Wärmeplatten und weitere
  Stromverbraucher sollten energiebewusst genutzt werden</t>
        </r>
      </text>
    </comment>
  </commentList>
</comments>
</file>

<file path=xl/sharedStrings.xml><?xml version="1.0" encoding="utf-8"?>
<sst xmlns="http://schemas.openxmlformats.org/spreadsheetml/2006/main" count="1115" uniqueCount="313">
  <si>
    <t>Leitfragen</t>
  </si>
  <si>
    <t>1.</t>
  </si>
  <si>
    <t>2.</t>
  </si>
  <si>
    <t>3.</t>
  </si>
  <si>
    <t>4.</t>
  </si>
  <si>
    <t>5.</t>
  </si>
  <si>
    <t>6.</t>
  </si>
  <si>
    <t>7.</t>
  </si>
  <si>
    <t>8.</t>
  </si>
  <si>
    <t>Kurzbegründung</t>
  </si>
  <si>
    <t>Bewertung</t>
  </si>
  <si>
    <t>Handlungsfeld Energie</t>
  </si>
  <si>
    <t>ja</t>
  </si>
  <si>
    <t>nein</t>
  </si>
  <si>
    <t>möglich</t>
  </si>
  <si>
    <t>Summe negative Werte</t>
  </si>
  <si>
    <t>Summe positive Werte</t>
  </si>
  <si>
    <t>Summe</t>
  </si>
  <si>
    <t>Spalte1</t>
  </si>
  <si>
    <t>Begründung der Einschätzung</t>
  </si>
  <si>
    <t>Multiplikationsfaktor</t>
  </si>
  <si>
    <t xml:space="preserve">Hat das Vorhaben einen Einfluss auf Kreislaufsysteme? </t>
  </si>
  <si>
    <t>Hat das Vorhaben einen Einfluss auf die Beschaffung von Produkten?</t>
  </si>
  <si>
    <t xml:space="preserve">Hat das Vorhaben einen Einfluss auf den Verkehr? </t>
  </si>
  <si>
    <t>Teilweise</t>
  </si>
  <si>
    <t>Sehr</t>
  </si>
  <si>
    <t xml:space="preserve">Nicht </t>
  </si>
  <si>
    <t>Begründung</t>
  </si>
  <si>
    <t>Energie</t>
  </si>
  <si>
    <t>Welchem Handlungsfeld würden Sie Ihr Vorhaben zuordnen?</t>
  </si>
  <si>
    <t>Mobilität</t>
  </si>
  <si>
    <t>Bitte auswählen!</t>
  </si>
  <si>
    <t>Endergebnis</t>
  </si>
  <si>
    <t xml:space="preserve">Negative Werte:
(maximaler Wert: -12) </t>
  </si>
  <si>
    <t>Positive Werte:
(maximaler Wert: +12)</t>
  </si>
  <si>
    <t>Frage 2</t>
  </si>
  <si>
    <t>Frage 4</t>
  </si>
  <si>
    <t>Frage 3</t>
  </si>
  <si>
    <t>Sonstiges (Suffizienz, Landwirtschaft, Abfall und Abwasser)</t>
  </si>
  <si>
    <t>Wenig klimarelevant</t>
  </si>
  <si>
    <t xml:space="preserve">Teilweise klimarelevant </t>
  </si>
  <si>
    <t>Sehr klimarelevant</t>
  </si>
  <si>
    <t>Deutlicher Anstieg der THG-Emissionen</t>
  </si>
  <si>
    <t>Geringfügiger Anstieg der THG-Emissionen</t>
  </si>
  <si>
    <t>Geringfügige Einsparung der THG-Emissionen</t>
  </si>
  <si>
    <t>Deutliche Einsparung des THG-Emissionen</t>
  </si>
  <si>
    <t>Empfehlung</t>
  </si>
  <si>
    <t>Führt das Vorhaben in einem anderen Handlungsfeld - 
Land- und Forstwirtschaft oder Abfall und Abwasser -  zu Veränderungen der THG-Emissionen?</t>
  </si>
  <si>
    <t xml:space="preserve">Menge der 
zusätzlichen / eingesparten 
THG-Emissionen (t / Jahr) 
&lt; </t>
  </si>
  <si>
    <t xml:space="preserve">
Menge der 
zusätzlichen / eingesparten
THG-Emissionen (t / Jahr)  
≤</t>
  </si>
  <si>
    <t xml:space="preserve">
Menge der 
zusätzlichen / eingesparten 
THG-Emissionen (t / Jahr) 
&gt;</t>
  </si>
  <si>
    <t>Anzahl der Einwohner*innen</t>
  </si>
  <si>
    <t>Versorgung ausschließlich/weitestgehend aus erneuerbaren Energien</t>
  </si>
  <si>
    <t xml:space="preserve">Alternativenprüfung wird empfohlen </t>
  </si>
  <si>
    <t xml:space="preserve">Alternativenprüfung nicht notwendig </t>
  </si>
  <si>
    <t xml:space="preserve">Alternativenprüfung notwendig </t>
  </si>
  <si>
    <t>Das Vorhaben führt zu 
keiner absehbaren Veränderung</t>
  </si>
  <si>
    <t>THG-Einschätzung</t>
  </si>
  <si>
    <t>Alternativenprüfung notwendig</t>
  </si>
  <si>
    <t>Alternativenprüfung wird empfohlen</t>
  </si>
  <si>
    <t>Tool-Information</t>
  </si>
  <si>
    <t>Titelblatt</t>
  </si>
  <si>
    <t>Beschreibung des Tools</t>
  </si>
  <si>
    <r>
      <t>Führt das Vorhaben zu einer reduzierten oder einem zusätzlichen Ausbau und/oder Einsatz von erneuerbaren Energien? (</t>
    </r>
    <r>
      <rPr>
        <b/>
        <sz val="11"/>
        <color theme="1"/>
        <rFont val="Calibri"/>
        <family val="2"/>
        <scheme val="minor"/>
      </rPr>
      <t>Energieangebot</t>
    </r>
    <r>
      <rPr>
        <sz val="11"/>
        <color theme="1"/>
        <rFont val="Calibri"/>
        <family val="2"/>
        <scheme val="minor"/>
      </rPr>
      <t>)</t>
    </r>
  </si>
  <si>
    <t>Fragenkombinationen</t>
  </si>
  <si>
    <t xml:space="preserve"> Bitte alle Fragen beantworten! Bitte jeweils nur eine Antwortmöglichkeit auswählen!</t>
  </si>
  <si>
    <t xml:space="preserve"> Titel des Vorhabens:</t>
  </si>
  <si>
    <t>Stufe 2</t>
  </si>
  <si>
    <t>Stufe 1</t>
  </si>
  <si>
    <t>Wie viele Einwohner*innen hat Ihre Kommune?</t>
  </si>
  <si>
    <t>Bewertungstabelle: Fragenkombinationen im Überblick</t>
  </si>
  <si>
    <t>Hat das Vorhaben einen Einfluss auf Land- und Forstwirtschaft?</t>
  </si>
  <si>
    <t xml:space="preserve"> Zur einfacheren Beantwortung der Fragen, sind alle Fragen mit zusätzlichen Informationen und Beispielen versehen. Hierfür einfach mit der Maus auf das     Symbol zeigen.</t>
  </si>
  <si>
    <t xml:space="preserve"> Stufe 2</t>
  </si>
  <si>
    <r>
      <rPr>
        <b/>
        <sz val="12"/>
        <rFont val="Calibri"/>
        <family val="2"/>
        <scheme val="minor"/>
      </rPr>
      <t xml:space="preserve"> Hinweis:</t>
    </r>
    <r>
      <rPr>
        <sz val="12"/>
        <rFont val="Calibri"/>
        <family val="2"/>
        <scheme val="minor"/>
      </rPr>
      <t xml:space="preserve">
 - Vorhaben zu den Bereichen Mobilität, Bau, Energie haben beispielsweise immer eine Klimarelevanz. Die Auswirkungen (positiv/negativ)                                                                </t>
    </r>
    <r>
      <rPr>
        <sz val="12"/>
        <color theme="0"/>
        <rFont val="Calibri"/>
        <family val="2"/>
        <scheme val="minor"/>
      </rPr>
      <t xml:space="preserve">-- </t>
    </r>
    <r>
      <rPr>
        <sz val="12"/>
        <rFont val="Calibri"/>
        <family val="2"/>
        <scheme val="minor"/>
      </rPr>
      <t>und die Stärke der Relevanz können sich aber unterscheiden. Daher sollte jedes Vorhaben auf dessen Klimawirkung hin gestet werden. 
 - (Fast) Keine Klimarelevanz haben beispielsweise Vorhaben zur Einstellung einer neuen Person in der Verwaltung oder Vorhaben zur Vergabe von Straßennamen.</t>
    </r>
  </si>
  <si>
    <t xml:space="preserve"> Ergebnis der Basisprüfung:</t>
  </si>
  <si>
    <t xml:space="preserve"> Anzahl der Antworten mit "ja", "nein", "möglich"                                       </t>
  </si>
  <si>
    <t xml:space="preserve">Hat das Vorhaben einen Einfluss auf die lokale Energieversorgung? </t>
  </si>
  <si>
    <t>Detailfragen</t>
  </si>
  <si>
    <t>Schätzen Sie das Vorhaben klimarelevant ein?</t>
  </si>
  <si>
    <t>Handlungsfeldabfrage</t>
  </si>
  <si>
    <t>Basisprüfung</t>
  </si>
  <si>
    <t>Hauptprüfung</t>
  </si>
  <si>
    <t xml:space="preserve">Tool-Information: </t>
  </si>
  <si>
    <t xml:space="preserve">Basisprüfung: </t>
  </si>
  <si>
    <t>Handlungsfeldabfrage:</t>
  </si>
  <si>
    <t xml:space="preserve">Hauptprüfung: </t>
  </si>
  <si>
    <t>Werden durch das Vorhaben lokale Liegenschaften saniert?</t>
  </si>
  <si>
    <t>Werden durch das Vorhaben lokale Liegenschaften neu gebaut?</t>
  </si>
  <si>
    <t>Werden durch das Vorhaben große kommunale Events/(Info)Veranstaltungen geplant?</t>
  </si>
  <si>
    <t xml:space="preserve"> </t>
  </si>
  <si>
    <t>Wurde bereits ein Auswahlprozess (Partizipative Auswahl von Klimaschutzmaßnahmen und Nachbereitung der Auswahl) durchgeführt? Wurden Klimaschutzpotenziale bereits priorisiert?</t>
  </si>
  <si>
    <t xml:space="preserve">4. </t>
  </si>
  <si>
    <t>Wurden alle Möglichkeiten überprüft und in Erwägung gezogen, um die negativen Auswirkungen, welche durch das Vorhaben verursacht werden, reduzieren/vermeiden zu können?</t>
  </si>
  <si>
    <r>
      <t xml:space="preserve">Wie klimarelevant </t>
    </r>
    <r>
      <rPr>
        <b/>
        <sz val="11"/>
        <color theme="1"/>
        <rFont val="Calibri"/>
        <family val="2"/>
        <scheme val="minor"/>
      </rPr>
      <t>schätzen</t>
    </r>
    <r>
      <rPr>
        <sz val="11"/>
        <color theme="1"/>
        <rFont val="Calibri"/>
        <family val="2"/>
        <scheme val="minor"/>
      </rPr>
      <t xml:space="preserve"> Sie das Vorhaben ein?
</t>
    </r>
    <r>
      <rPr>
        <i/>
        <sz val="11"/>
        <color rgb="FFFF0000"/>
        <rFont val="Calibri"/>
        <family val="2"/>
        <scheme val="minor"/>
      </rPr>
      <t>Sofern keine Menge quantifizierbar ist, kann die Einordnung 
des Vorhabens auch grob geschätzt werden!</t>
    </r>
  </si>
  <si>
    <r>
      <rPr>
        <b/>
        <sz val="12"/>
        <rFont val="Calibri"/>
        <family val="2"/>
        <scheme val="minor"/>
      </rPr>
      <t xml:space="preserve"> Hinweis (Bitte vorab lesen):
</t>
    </r>
    <r>
      <rPr>
        <sz val="12"/>
        <rFont val="Calibri"/>
        <family val="2"/>
        <scheme val="minor"/>
      </rPr>
      <t xml:space="preserve">- Zur einfacheren Beantwortung der Fragen, sind einige Fragen und Antwortoptionen mit zusätzlichen Informationen und Beispielen versehen. Hierfür einfach mit der Maus auf das </t>
    </r>
    <r>
      <rPr>
        <b/>
        <i/>
        <sz val="16"/>
        <color rgb="FFFF0000"/>
        <rFont val="Goudy"/>
        <family val="1"/>
      </rPr>
      <t>i</t>
    </r>
    <r>
      <rPr>
        <sz val="12"/>
        <rFont val="Calibri"/>
        <family val="2"/>
        <scheme val="minor"/>
      </rPr>
      <t xml:space="preserve">Symbol zeigen.
- Bitte beantworten Sie alle Fragen der Reihe nach und wählen Sie pro Frage nur </t>
    </r>
    <r>
      <rPr>
        <b/>
        <sz val="12"/>
        <rFont val="Calibri"/>
        <family val="2"/>
        <scheme val="minor"/>
      </rPr>
      <t>EINE</t>
    </r>
    <r>
      <rPr>
        <sz val="12"/>
        <rFont val="Calibri"/>
        <family val="2"/>
        <scheme val="minor"/>
      </rPr>
      <t xml:space="preserve"> Antwortoption. Bitte begründen Sie kurz Ihre Antwort.
- Zur einheitlichen Beantwortung der Fragen, sollen sowohl die direkten, als auch die indirekten Emissionen eines Vorhabens betrachtet werden.
- Für die Beantwortung der Fragen soll die Klimawirkung des Vorhabens nach dessen Fertigstellung betrachtet werden. Alle Fragen sollen daher mithilfe eines Vorher-Nachher Vergleichs beantwortet werden.
            </t>
    </r>
    <r>
      <rPr>
        <b/>
        <sz val="12"/>
        <rFont val="Calibri"/>
        <family val="2"/>
        <scheme val="minor"/>
      </rPr>
      <t>Vorher        =     Auswirkungen bei NICHT Umsetzung des Vorhabens
            Nachher     =     Veränderungen/Auswirkungen nach Umsetzung des Vorhabens</t>
    </r>
    <r>
      <rPr>
        <sz val="12"/>
        <rFont val="Calibri"/>
        <family val="2"/>
        <scheme val="minor"/>
      </rPr>
      <t xml:space="preserve">
- Bei einzelnen Maßnahmen kann aber bereits der Umsetzungsprozess klimarelevant sein. In diesen Fällen kann sowohl der Umsetzungsprozess, aber auch die Phase nach der Umsetzung des Vorhabens unabhängig voneinander betrachtet und mit Hilfe der KWP bewertet werden. </t>
    </r>
    <r>
      <rPr>
        <b/>
        <sz val="12"/>
        <rFont val="Calibri"/>
        <family val="2"/>
        <scheme val="minor"/>
      </rPr>
      <t>Beispiel Bau nach Passivhausstandard:</t>
    </r>
    <r>
      <rPr>
        <sz val="12"/>
        <rFont val="Calibri"/>
        <family val="2"/>
        <scheme val="minor"/>
      </rPr>
      <t xml:space="preserve"> Beispielsweise könnte während des Baus auf umweltfreundlichere/regionalere Materialien umgestiegen werden. Beim Fertigstellungsprozess hingegen gibt es keinen Optimierungsbedarf, da Passivhausstandard derzeit der ambitionierteste Standard ist.</t>
    </r>
  </si>
  <si>
    <t>Geringfügiger Rückgang des Anteils erneuerbarer Energien in der Kommune</t>
  </si>
  <si>
    <t>Deutlicher Rückgang des 
Einsatzes von erneuerbaren Energien bzw. Einsatz und/oder Versorgung überwiegend aus fossilen Brennstoffen</t>
  </si>
  <si>
    <t>Geringfügige Steigerung des Anteils erneuerbarer Energien in der Kommune</t>
  </si>
  <si>
    <t xml:space="preserve"> Hauptprüfung Klimaschutzrelevanz für das Handlungsfeld Land- und Forstwirtschaft</t>
  </si>
  <si>
    <r>
      <t>Führt das Vorhaben zu einer Veränderung des Verkehrsangebots innerhalb der Kommune? (</t>
    </r>
    <r>
      <rPr>
        <b/>
        <sz val="11"/>
        <color theme="1"/>
        <rFont val="Calibri"/>
        <family val="2"/>
        <scheme val="minor"/>
      </rPr>
      <t>Verkehrsangebot</t>
    </r>
    <r>
      <rPr>
        <sz val="11"/>
        <color theme="1"/>
        <rFont val="Calibri"/>
        <family val="2"/>
        <scheme val="minor"/>
      </rPr>
      <t>)</t>
    </r>
  </si>
  <si>
    <t>Handlungsfeld Mobilität</t>
  </si>
  <si>
    <t>Handlungsfeld Land- und Forstwirtschaft</t>
  </si>
  <si>
    <r>
      <t xml:space="preserve">Wie klimarelevant </t>
    </r>
    <r>
      <rPr>
        <b/>
        <sz val="11"/>
        <color theme="1"/>
        <rFont val="Calibri"/>
        <family val="2"/>
        <scheme val="minor"/>
      </rPr>
      <t>schätzen</t>
    </r>
    <r>
      <rPr>
        <sz val="11"/>
        <color theme="1"/>
        <rFont val="Calibri"/>
        <family val="2"/>
        <scheme val="minor"/>
      </rPr>
      <t xml:space="preserve"> Sie das Vorhaben ein?</t>
    </r>
  </si>
  <si>
    <r>
      <t>Führt das Vorhaben zu einer Veränderung des Verkehrsaufkommens innerhalb der Kommune? (</t>
    </r>
    <r>
      <rPr>
        <b/>
        <sz val="11"/>
        <color theme="1"/>
        <rFont val="Calibri"/>
        <family val="2"/>
        <scheme val="minor"/>
      </rPr>
      <t>Verkehrsnachfrage</t>
    </r>
    <r>
      <rPr>
        <sz val="11"/>
        <color theme="1"/>
        <rFont val="Calibri"/>
        <family val="2"/>
        <scheme val="minor"/>
      </rPr>
      <t>)</t>
    </r>
  </si>
  <si>
    <r>
      <t>Führt das Vorhaben zu einer Veränderung des Abfallaufkommens innerhalb der Kommune? (</t>
    </r>
    <r>
      <rPr>
        <b/>
        <sz val="11"/>
        <color theme="1"/>
        <rFont val="Calibri"/>
        <family val="2"/>
        <scheme val="minor"/>
      </rPr>
      <t>Abfallnachfrage</t>
    </r>
    <r>
      <rPr>
        <sz val="11"/>
        <color theme="1"/>
        <rFont val="Calibri"/>
        <family val="2"/>
        <scheme val="minor"/>
      </rPr>
      <t>)</t>
    </r>
  </si>
  <si>
    <r>
      <t>Führt das Vorhaben zu einer Veränderung der Verwertungsprozesse von bspw. Garten-, Grün- und Bioabfällen sowie zu Treibhausgasemissionsveränderungen in Siedlungsabfalldeponien innerhalb der Kommune? 
(</t>
    </r>
    <r>
      <rPr>
        <b/>
        <sz val="11"/>
        <color theme="1"/>
        <rFont val="Calibri"/>
        <family val="2"/>
        <scheme val="minor"/>
      </rPr>
      <t>Abfallsentsorgungsangebot</t>
    </r>
    <r>
      <rPr>
        <sz val="11"/>
        <color theme="1"/>
        <rFont val="Calibri"/>
        <family val="2"/>
        <scheme val="minor"/>
      </rPr>
      <t>)</t>
    </r>
  </si>
  <si>
    <t xml:space="preserve">Verbesserte und optimierte Abwasserbehandlung </t>
  </si>
  <si>
    <t xml:space="preserve">Verschlechterte/keine Abwasserbehandlung </t>
  </si>
  <si>
    <r>
      <t xml:space="preserve">Führt das Vorhaben zu einer Veränderung der Abwasserbehandlung und der Wiederaufbereitung?
</t>
    </r>
    <r>
      <rPr>
        <b/>
        <sz val="11"/>
        <color theme="1"/>
        <rFont val="Calibri"/>
        <family val="2"/>
        <scheme val="minor"/>
      </rPr>
      <t>(Abwasserbehandlungsangebot</t>
    </r>
    <r>
      <rPr>
        <sz val="11"/>
        <color theme="1"/>
        <rFont val="Calibri"/>
        <family val="2"/>
        <scheme val="minor"/>
      </rPr>
      <t>)</t>
    </r>
  </si>
  <si>
    <t>Wird durch das Vorhaben die kommunale Straßenbeleuchtung verändert? (Bsp. Sanierung/Optimierung der Steuerung)</t>
  </si>
  <si>
    <t>Handlungsfeld Abwasser</t>
  </si>
  <si>
    <t>Handlungsfeld Abfall</t>
  </si>
  <si>
    <t>Schnellauswahl</t>
  </si>
  <si>
    <r>
      <t>Inwieweit verändert das Vorhaben den Einsatz von erneuerbaren Energien in der Kommune? (</t>
    </r>
    <r>
      <rPr>
        <b/>
        <sz val="11"/>
        <color theme="1"/>
        <rFont val="Calibri"/>
        <family val="2"/>
        <scheme val="minor"/>
      </rPr>
      <t>Energieangebot</t>
    </r>
    <r>
      <rPr>
        <sz val="11"/>
        <color theme="1"/>
        <rFont val="Calibri"/>
        <family val="2"/>
        <scheme val="minor"/>
      </rPr>
      <t>)</t>
    </r>
  </si>
  <si>
    <r>
      <rPr>
        <b/>
        <sz val="9"/>
        <color theme="1"/>
        <rFont val="Calibri"/>
        <family val="2"/>
      </rPr>
      <t>Sanierung im Bestand</t>
    </r>
    <r>
      <rPr>
        <sz val="9"/>
        <color theme="1"/>
        <rFont val="Calibri"/>
        <family val="2"/>
      </rPr>
      <t xml:space="preserve">
Hocheffiziente</t>
    </r>
    <r>
      <rPr>
        <b/>
        <sz val="9"/>
        <color theme="1"/>
        <rFont val="Calibri"/>
        <family val="2"/>
      </rPr>
      <t xml:space="preserve"> </t>
    </r>
    <r>
      <rPr>
        <sz val="9"/>
        <color theme="1"/>
        <rFont val="Calibri"/>
        <family val="2"/>
      </rPr>
      <t xml:space="preserve">Sanierungs-/Austauschmaßnahmen im Bestand 
</t>
    </r>
  </si>
  <si>
    <r>
      <rPr>
        <b/>
        <sz val="9"/>
        <color theme="1"/>
        <rFont val="Calibri"/>
        <family val="2"/>
      </rPr>
      <t>Sanierung im Bestand</t>
    </r>
    <r>
      <rPr>
        <sz val="9"/>
        <color theme="1"/>
        <rFont val="Calibri"/>
        <family val="2"/>
      </rPr>
      <t xml:space="preserve">
Sanierungs-/Austauschmaßnahmen im Bestand nach gesetzlichen Standards</t>
    </r>
  </si>
  <si>
    <r>
      <rPr>
        <b/>
        <sz val="9"/>
        <color theme="1"/>
        <rFont val="Calibri"/>
        <family val="2"/>
      </rPr>
      <t xml:space="preserve">Überwiegende Versorgung aus fossilen Brennstoffen
</t>
    </r>
    <r>
      <rPr>
        <sz val="9"/>
        <color theme="1"/>
        <rFont val="Calibri"/>
        <family val="2"/>
      </rPr>
      <t xml:space="preserve">im Vorhaben </t>
    </r>
    <r>
      <rPr>
        <sz val="9"/>
        <color theme="1"/>
        <rFont val="Calibri"/>
        <family val="2"/>
      </rPr>
      <t xml:space="preserve">bzw. kaum Einsatz erneuerbarer Energien 
</t>
    </r>
  </si>
  <si>
    <r>
      <t xml:space="preserve">Geringer Anteil erneuerbarer Energien
</t>
    </r>
    <r>
      <rPr>
        <sz val="9"/>
        <color theme="1"/>
        <rFont val="Calibri"/>
        <family val="2"/>
      </rPr>
      <t>im Vorhaben senkt den Anteil erneuerbarer Energien
in der Gesamtkommune</t>
    </r>
  </si>
  <si>
    <r>
      <rPr>
        <b/>
        <sz val="9"/>
        <color theme="1"/>
        <rFont val="Calibri"/>
        <family val="2"/>
      </rPr>
      <t>Hoher Anteil erneuerbarer Energien</t>
    </r>
    <r>
      <rPr>
        <sz val="9"/>
        <color theme="1"/>
        <rFont val="Calibri"/>
        <family val="2"/>
      </rPr>
      <t xml:space="preserve"> 
im Vorhaben steigert den Anteil erneuerbarer Energien
in der Gesamtkommune</t>
    </r>
  </si>
  <si>
    <t xml:space="preserve">Alternativenprüfung nicht notwendigerweise erforderlich </t>
  </si>
  <si>
    <t>Multiplikationsfaktor:</t>
  </si>
  <si>
    <t>Mulitplikationsfaktor:</t>
  </si>
  <si>
    <r>
      <rPr>
        <b/>
        <sz val="9"/>
        <color theme="1"/>
        <rFont val="Calibri"/>
        <family val="2"/>
      </rPr>
      <t>Geringfügige Verringerung</t>
    </r>
    <r>
      <rPr>
        <sz val="9"/>
        <color theme="1"/>
        <rFont val="Calibri"/>
        <family val="2"/>
      </rPr>
      <t xml:space="preserve">
 einzelner Verkehrsangebote</t>
    </r>
  </si>
  <si>
    <r>
      <rPr>
        <b/>
        <sz val="9"/>
        <color theme="1"/>
        <rFont val="Calibri"/>
        <family val="2"/>
      </rPr>
      <t>Das Vorhaben bezieht sich ALLEIN auf bauliche Aspekte;</t>
    </r>
    <r>
      <rPr>
        <sz val="9"/>
        <color theme="1"/>
        <rFont val="Calibri"/>
        <family val="2"/>
      </rPr>
      <t xml:space="preserve">
Aspekte der Energieversorgung spielen keine Rolle</t>
    </r>
  </si>
  <si>
    <r>
      <rPr>
        <b/>
        <sz val="9"/>
        <color theme="1"/>
        <rFont val="Calibri"/>
        <family val="2"/>
      </rPr>
      <t>Das Vorhaben bezieht sich ALLEIN auf die Energieversorgung;</t>
    </r>
    <r>
      <rPr>
        <sz val="9"/>
        <color theme="1"/>
        <rFont val="Calibri"/>
        <family val="2"/>
      </rPr>
      <t xml:space="preserve">
Bauliche Aspekte spielen keine Rolle</t>
    </r>
  </si>
  <si>
    <r>
      <rPr>
        <b/>
        <sz val="9"/>
        <color theme="1"/>
        <rFont val="Calibri"/>
        <family val="2"/>
      </rPr>
      <t>Das Vorhaben bezieht sich ALLEIN auf das Verkehrsangebot;</t>
    </r>
    <r>
      <rPr>
        <sz val="9"/>
        <color theme="1"/>
        <rFont val="Calibri"/>
        <family val="2"/>
      </rPr>
      <t xml:space="preserve">
Aspekte der Verkehrsnachfrage spielen keine Rolle</t>
    </r>
  </si>
  <si>
    <r>
      <rPr>
        <b/>
        <sz val="9"/>
        <color theme="1"/>
        <rFont val="Calibri"/>
        <family val="2"/>
      </rPr>
      <t>Das Vorhaben bezieht sich ALLEIN auf die Verkehrsnachfrage;</t>
    </r>
    <r>
      <rPr>
        <sz val="9"/>
        <color theme="1"/>
        <rFont val="Calibri"/>
        <family val="2"/>
      </rPr>
      <t xml:space="preserve">
Aspekte des Verkehrsngebots spielen keine Rolle</t>
    </r>
  </si>
  <si>
    <r>
      <rPr>
        <b/>
        <sz val="9"/>
        <color theme="1"/>
        <rFont val="Calibri"/>
        <family val="2"/>
      </rPr>
      <t xml:space="preserve">Geringfügiger Anstieg 
</t>
    </r>
    <r>
      <rPr>
        <sz val="9"/>
        <color theme="1"/>
        <rFont val="Calibri"/>
        <family val="2"/>
      </rPr>
      <t xml:space="preserve">der Nutzung und des Konsums bestimmter Güter </t>
    </r>
  </si>
  <si>
    <r>
      <rPr>
        <b/>
        <sz val="9"/>
        <color theme="1"/>
        <rFont val="Calibri"/>
        <family val="2"/>
      </rPr>
      <t xml:space="preserve">Geringfügige Reduktion 
</t>
    </r>
    <r>
      <rPr>
        <sz val="9"/>
        <color theme="1"/>
        <rFont val="Calibri"/>
        <family val="2"/>
      </rPr>
      <t xml:space="preserve">oder seltene Nutzung und Konsum bestimmter Güter; </t>
    </r>
    <r>
      <rPr>
        <b/>
        <sz val="9"/>
        <color theme="1"/>
        <rFont val="Calibri"/>
        <family val="2"/>
      </rPr>
      <t>klimafreundliches Nutzerverhalten</t>
    </r>
  </si>
  <si>
    <r>
      <rPr>
        <b/>
        <sz val="9"/>
        <color theme="1"/>
        <rFont val="Calibri"/>
        <family val="2"/>
      </rPr>
      <t xml:space="preserve">Nahezu vollständige Reduktion
</t>
    </r>
    <r>
      <rPr>
        <sz val="9"/>
        <color theme="1"/>
        <rFont val="Calibri"/>
        <family val="2"/>
      </rPr>
      <t xml:space="preserve"> der Nutzung von bestimmten Gütern bzw. </t>
    </r>
    <r>
      <rPr>
        <b/>
        <sz val="9"/>
        <color theme="1"/>
        <rFont val="Calibri"/>
        <family val="2"/>
      </rPr>
      <t>Substitution durch klimafreundlichere Güter</t>
    </r>
  </si>
  <si>
    <r>
      <rPr>
        <b/>
        <sz val="9"/>
        <color theme="1"/>
        <rFont val="Calibri"/>
        <family val="2"/>
      </rPr>
      <t xml:space="preserve">Geringfügige Verschlechterung
 </t>
    </r>
    <r>
      <rPr>
        <sz val="9"/>
        <color theme="1"/>
        <rFont val="Calibri"/>
        <family val="2"/>
      </rPr>
      <t>der Rahmenbedingungen für suffiziente Verhaltensänderungen</t>
    </r>
  </si>
  <si>
    <r>
      <rPr>
        <b/>
        <sz val="9"/>
        <color theme="1"/>
        <rFont val="Calibri"/>
        <family val="2"/>
      </rPr>
      <t>Geringfügige Optimierung</t>
    </r>
    <r>
      <rPr>
        <sz val="9"/>
        <color theme="1"/>
        <rFont val="Calibri"/>
        <family val="2"/>
      </rPr>
      <t xml:space="preserve"> 
der Rahmenbedingungen für suffiziente Verhaltensänderungen</t>
    </r>
  </si>
  <si>
    <t>Tonnen</t>
  </si>
  <si>
    <r>
      <t xml:space="preserve">Führt das Vorhaben zu einer </t>
    </r>
    <r>
      <rPr>
        <b/>
        <sz val="11"/>
        <color theme="1"/>
        <rFont val="Calibri"/>
        <family val="2"/>
        <scheme val="minor"/>
      </rPr>
      <t>Veränderung von zielgerichteten Rahmenbedingungen</t>
    </r>
    <r>
      <rPr>
        <sz val="11"/>
        <color theme="1"/>
        <rFont val="Calibri"/>
        <family val="2"/>
        <scheme val="minor"/>
      </rPr>
      <t xml:space="preserve"> (Bsp. Angebote, Infrastruktur), die eine Verhaltensänderung in den folgenden Bereichen hervorrufen können? 
</t>
    </r>
    <r>
      <rPr>
        <b/>
        <sz val="11"/>
        <color theme="1"/>
        <rFont val="Calibri"/>
        <family val="2"/>
        <scheme val="minor"/>
      </rPr>
      <t>Bereiche:</t>
    </r>
    <r>
      <rPr>
        <sz val="11"/>
        <color theme="1"/>
        <rFont val="Calibri"/>
        <family val="2"/>
        <scheme val="minor"/>
      </rPr>
      <t xml:space="preserve"> Konsum, Ernährung, Reisen</t>
    </r>
  </si>
  <si>
    <r>
      <rPr>
        <b/>
        <sz val="9"/>
        <color theme="1"/>
        <rFont val="Calibri"/>
        <family val="2"/>
      </rPr>
      <t>Deutlicher Anstieg</t>
    </r>
    <r>
      <rPr>
        <sz val="9"/>
        <color theme="1"/>
        <rFont val="Calibri"/>
        <family val="2"/>
      </rPr>
      <t xml:space="preserve"> 
der Nutzung und des Konsums klimaschädlicher Güter und Produkte</t>
    </r>
  </si>
  <si>
    <t>Das Vorhaben führt zu 
keiner absehbaren Veränderung des Verhaltens</t>
  </si>
  <si>
    <t>Das Vorhaben führt zu 
keiner absehbaren Veränderung der Rahmenbedingungen</t>
  </si>
  <si>
    <r>
      <rPr>
        <b/>
        <sz val="9"/>
        <color theme="1"/>
        <rFont val="Calibri"/>
        <family val="2"/>
      </rPr>
      <t>Deutliche Verschlechterung</t>
    </r>
    <r>
      <rPr>
        <sz val="9"/>
        <color theme="1"/>
        <rFont val="Calibri"/>
        <family val="2"/>
      </rPr>
      <t xml:space="preserve"> 
der Rahmenbedingungen, wodurch suffizientes Verhalten erschwert wird</t>
    </r>
  </si>
  <si>
    <r>
      <rPr>
        <b/>
        <sz val="9"/>
        <color theme="1"/>
        <rFont val="Calibri"/>
        <family val="2"/>
      </rPr>
      <t>Nahezu optimale Rahmenbedingungen,</t>
    </r>
    <r>
      <rPr>
        <sz val="9"/>
        <color theme="1"/>
        <rFont val="Calibri"/>
        <family val="2"/>
      </rPr>
      <t xml:space="preserve"> 
um suffizientes Verhalten zu fördern</t>
    </r>
  </si>
  <si>
    <r>
      <t>Führt das Vorhaben zu einer veränderten Nutzung auf bestehenden Flächen? 
(</t>
    </r>
    <r>
      <rPr>
        <b/>
        <sz val="11"/>
        <color theme="1"/>
        <rFont val="Calibri"/>
        <family val="2"/>
        <scheme val="minor"/>
      </rPr>
      <t>Veränderung der Qualität der Wirtschaftsform</t>
    </r>
    <r>
      <rPr>
        <sz val="11"/>
        <color theme="1"/>
        <rFont val="Calibri"/>
        <family val="2"/>
        <scheme val="minor"/>
      </rPr>
      <t>)</t>
    </r>
  </si>
  <si>
    <t>Frage 5</t>
  </si>
  <si>
    <t>Frage 6</t>
  </si>
  <si>
    <t>Frage 7</t>
  </si>
  <si>
    <t xml:space="preserve">Das Vorhaben führt zu 
keiner absehbaren Veränderung </t>
  </si>
  <si>
    <r>
      <rPr>
        <b/>
        <sz val="11"/>
        <color theme="1"/>
        <rFont val="Calibri"/>
        <family val="2"/>
        <scheme val="minor"/>
      </rPr>
      <t>Zur Orientierung:</t>
    </r>
    <r>
      <rPr>
        <sz val="11"/>
        <color theme="1"/>
        <rFont val="Calibri"/>
        <family val="2"/>
        <scheme val="minor"/>
      </rPr>
      <t xml:space="preserve"> Dies entspricht in etwa</t>
    </r>
  </si>
  <si>
    <t>Inwieweit das Vorhaben zu einer Veränderung des kommunalen Endenergieverbrauchs?</t>
  </si>
  <si>
    <r>
      <t xml:space="preserve">Führt das Vorhaben zu einer </t>
    </r>
    <r>
      <rPr>
        <b/>
        <sz val="11"/>
        <color theme="1"/>
        <rFont val="Calibri"/>
        <family val="2"/>
        <scheme val="minor"/>
      </rPr>
      <t>Veränderung von zielgerichteten Rahmenbedingungen</t>
    </r>
    <r>
      <rPr>
        <sz val="11"/>
        <color theme="1"/>
        <rFont val="Calibri"/>
        <family val="2"/>
        <scheme val="minor"/>
      </rPr>
      <t xml:space="preserve"> (Bsp. Angebote, Infrastruktur), die eine Verhaltensänderung in den folgenden Bereichen innerhalb der Verwaltung hervorrufen können? 
</t>
    </r>
    <r>
      <rPr>
        <b/>
        <sz val="11"/>
        <color theme="1"/>
        <rFont val="Calibri"/>
        <family val="2"/>
        <scheme val="minor"/>
      </rPr>
      <t>Bereiche:</t>
    </r>
    <r>
      <rPr>
        <sz val="11"/>
        <color theme="1"/>
        <rFont val="Calibri"/>
        <family val="2"/>
        <scheme val="minor"/>
      </rPr>
      <t xml:space="preserve"> Konsum, Ernährung, Reisen</t>
    </r>
  </si>
  <si>
    <r>
      <rPr>
        <b/>
        <sz val="9"/>
        <color theme="1"/>
        <rFont val="Calibri"/>
        <family val="2"/>
      </rPr>
      <t>Deutliche Verschlechterung</t>
    </r>
    <r>
      <rPr>
        <sz val="9"/>
        <color theme="1"/>
        <rFont val="Calibri"/>
        <family val="2"/>
      </rPr>
      <t xml:space="preserve"> 
der Rahmenbedingungen, 
wodurch suffizientes Verhalten erschwert wird</t>
    </r>
  </si>
  <si>
    <r>
      <rPr>
        <b/>
        <sz val="9"/>
        <color theme="1"/>
        <rFont val="Calibri"/>
        <family val="2"/>
      </rPr>
      <t>Nahezu optimale Rahmenbedingungen,</t>
    </r>
    <r>
      <rPr>
        <sz val="9"/>
        <color theme="1"/>
        <rFont val="Calibri"/>
        <family val="2"/>
      </rPr>
      <t xml:space="preserve"> 
um suffizientes Verhalten 
zu fördern</t>
    </r>
  </si>
  <si>
    <t>In welcher Größeneinheit planen Sie eine Veranstaltung?</t>
  </si>
  <si>
    <r>
      <t xml:space="preserve">Beim Catering werden </t>
    </r>
    <r>
      <rPr>
        <b/>
        <sz val="9"/>
        <color theme="1"/>
        <rFont val="Calibri"/>
        <family val="2"/>
      </rPr>
      <t>Nachhaltigkeits- und Klimaschutzaspekte teilweise berücksichtigt</t>
    </r>
  </si>
  <si>
    <t>Welches Catering (inkl. Lebensmittel, Ressourcen, Verbrauch) planen Sie für Ihre Veranstaltung?</t>
  </si>
  <si>
    <r>
      <rPr>
        <b/>
        <sz val="9"/>
        <color theme="1"/>
        <rFont val="Calibri"/>
        <family val="2"/>
      </rPr>
      <t xml:space="preserve">Geringfügige Förderung und Optimierung 
</t>
    </r>
    <r>
      <rPr>
        <sz val="9"/>
        <color theme="1"/>
        <rFont val="Calibri"/>
        <family val="2"/>
      </rPr>
      <t>einzelner Verkehrsangebote</t>
    </r>
  </si>
  <si>
    <r>
      <rPr>
        <b/>
        <sz val="9"/>
        <color theme="1"/>
        <rFont val="Calibri"/>
        <family val="2"/>
      </rPr>
      <t xml:space="preserve">Deutliche Förderung und Optimierung 
</t>
    </r>
    <r>
      <rPr>
        <sz val="9"/>
        <color theme="1"/>
        <rFont val="Calibri"/>
        <family val="2"/>
      </rPr>
      <t>attraktiver Angebote des öffentlichen Verkehrs und
Förderung des Ausbaus der Fahrradinfrastruktur</t>
    </r>
  </si>
  <si>
    <r>
      <rPr>
        <b/>
        <sz val="9"/>
        <color theme="1"/>
        <rFont val="Calibri"/>
        <family val="2"/>
      </rPr>
      <t xml:space="preserve">Deutliche Verringerung 
</t>
    </r>
    <r>
      <rPr>
        <sz val="9"/>
        <color theme="1"/>
        <rFont val="Calibri"/>
        <family val="2"/>
      </rPr>
      <t>des Verkehrsaufkommens und/oder 
Verkehrsvermeidung</t>
    </r>
  </si>
  <si>
    <r>
      <rPr>
        <b/>
        <sz val="9"/>
        <color theme="1"/>
        <rFont val="Calibri"/>
        <family val="2"/>
      </rPr>
      <t>Geringfügige 
Verringerung</t>
    </r>
    <r>
      <rPr>
        <sz val="9"/>
        <color theme="1"/>
        <rFont val="Calibri"/>
        <family val="2"/>
      </rPr>
      <t xml:space="preserve"> 
des Verkehrsaufkommens</t>
    </r>
  </si>
  <si>
    <r>
      <rPr>
        <b/>
        <sz val="9"/>
        <color theme="1"/>
        <rFont val="Calibri"/>
        <family val="2"/>
      </rPr>
      <t>Deutlicher Anstieg</t>
    </r>
    <r>
      <rPr>
        <sz val="9"/>
        <color theme="1"/>
        <rFont val="Calibri"/>
        <family val="2"/>
      </rPr>
      <t xml:space="preserve"> 
des Verkehrsaufkommens</t>
    </r>
  </si>
  <si>
    <r>
      <rPr>
        <b/>
        <sz val="9"/>
        <color theme="1"/>
        <rFont val="Calibri"/>
        <family val="2"/>
      </rPr>
      <t>Geringfügiger Anstieg</t>
    </r>
    <r>
      <rPr>
        <sz val="9"/>
        <color theme="1"/>
        <rFont val="Calibri"/>
        <family val="2"/>
      </rPr>
      <t xml:space="preserve"> 
des Verkehrsaufkommens</t>
    </r>
  </si>
  <si>
    <r>
      <rPr>
        <b/>
        <sz val="9"/>
        <color theme="1"/>
        <rFont val="Calibri"/>
        <family val="2"/>
      </rPr>
      <t xml:space="preserve">Deutliche Reduzierung und Verschlechterung 
</t>
    </r>
    <r>
      <rPr>
        <sz val="9"/>
        <color theme="1"/>
        <rFont val="Calibri"/>
        <family val="2"/>
      </rPr>
      <t xml:space="preserve">der Verkehrsangebote
</t>
    </r>
  </si>
  <si>
    <r>
      <t xml:space="preserve">Nutzung/Einbau 
</t>
    </r>
    <r>
      <rPr>
        <b/>
        <sz val="9"/>
        <color theme="1"/>
        <rFont val="Calibri"/>
        <family val="2"/>
      </rPr>
      <t>älterer Technologien</t>
    </r>
  </si>
  <si>
    <r>
      <t xml:space="preserve">Einsatz einer </t>
    </r>
    <r>
      <rPr>
        <b/>
        <sz val="9"/>
        <color theme="1"/>
        <rFont val="Calibri"/>
        <family val="2"/>
      </rPr>
      <t>Tauschlampe</t>
    </r>
  </si>
  <si>
    <r>
      <rPr>
        <b/>
        <sz val="9"/>
        <color theme="1"/>
        <rFont val="Calibri"/>
        <family val="2"/>
      </rPr>
      <t xml:space="preserve">Tausch einer Geräteeinheit </t>
    </r>
    <r>
      <rPr>
        <sz val="9"/>
        <color theme="1"/>
        <rFont val="Calibri"/>
        <family val="2"/>
      </rPr>
      <t xml:space="preserve">oder Einsatz einer </t>
    </r>
    <r>
      <rPr>
        <b/>
        <sz val="9"/>
        <color theme="1"/>
        <rFont val="Calibri"/>
        <family val="2"/>
      </rPr>
      <t>neuen Leuchte</t>
    </r>
  </si>
  <si>
    <r>
      <t>Einsatz</t>
    </r>
    <r>
      <rPr>
        <b/>
        <sz val="9"/>
        <color theme="1"/>
        <rFont val="Calibri"/>
        <family val="2"/>
      </rPr>
      <t xml:space="preserve"> 
neuer, hocheffizienter Leuchte</t>
    </r>
  </si>
  <si>
    <t>In welcher Größeneinheit planen Sie Ihre Beschaffung?</t>
  </si>
  <si>
    <t>Kleine Beschaffung</t>
  </si>
  <si>
    <t>Mittelgroße Beschaffung</t>
  </si>
  <si>
    <t>Große Beschaffung</t>
  </si>
  <si>
    <t>Begründungen für die Auwahl sind fundierter, wenn im Rahmen eines partizipativen Auswahlprozesses umsetzbare Klimaschutzmaßnahmen für das Vorhaben ausgewählt und die Auswahl ggf. nochmals mit den relevanten Akteuren nachbereitet wurden. Folgende Informationen können Sie aus dem KöP-Projekt dafür nutzen:</t>
  </si>
  <si>
    <t>B</t>
  </si>
  <si>
    <t>A</t>
  </si>
  <si>
    <t>Wie oft tätigen Sie die gleiche Beschaffung?</t>
  </si>
  <si>
    <t>Welche Kriterien werden bei der Beschaffung berücksichtigt?</t>
  </si>
  <si>
    <t>Einmalig</t>
  </si>
  <si>
    <r>
      <rPr>
        <b/>
        <sz val="9"/>
        <color theme="1"/>
        <rFont val="Calibri"/>
        <family val="2"/>
      </rPr>
      <t>Unregelmäßig und eher selten</t>
    </r>
    <r>
      <rPr>
        <sz val="9"/>
        <color theme="1"/>
        <rFont val="Calibri"/>
        <family val="2"/>
      </rPr>
      <t xml:space="preserve">
(ca. 2-9 mal im Jahr)</t>
    </r>
  </si>
  <si>
    <r>
      <rPr>
        <b/>
        <sz val="9"/>
        <color theme="1"/>
        <rFont val="Calibri"/>
        <family val="2"/>
      </rPr>
      <t xml:space="preserve">Regelmäßig </t>
    </r>
    <r>
      <rPr>
        <sz val="9"/>
        <color theme="1"/>
        <rFont val="Calibri"/>
        <family val="2"/>
      </rPr>
      <t xml:space="preserve">
(Bsp. täglich, wöchentlich, ein mal im Monat)</t>
    </r>
  </si>
  <si>
    <r>
      <t xml:space="preserve">Bei der Produktbeschaffung wird </t>
    </r>
    <r>
      <rPr>
        <b/>
        <sz val="9"/>
        <color theme="1"/>
        <rFont val="Calibri"/>
        <family val="2"/>
      </rPr>
      <t>NICHT vorrangig auf Nachhaltigkeit und Klimaschutz geachtet</t>
    </r>
  </si>
  <si>
    <r>
      <t xml:space="preserve">Bei der Produkbeschaffung werden </t>
    </r>
    <r>
      <rPr>
        <b/>
        <sz val="9"/>
        <color theme="1"/>
        <rFont val="Calibri"/>
        <family val="2"/>
      </rPr>
      <t>Nachhaltigkeits- und Klimaschutzaspekte teilweise berücksichtigt</t>
    </r>
  </si>
  <si>
    <r>
      <t xml:space="preserve">Bei der Produkbeschaffung 
sind 
</t>
    </r>
    <r>
      <rPr>
        <b/>
        <sz val="9"/>
        <color theme="1"/>
        <rFont val="Calibri"/>
        <family val="2"/>
      </rPr>
      <t>Nachhaltigkeits- und Klimaschutzaspekte (sehr) wichtig und werden überwiegend berücksichtigt</t>
    </r>
  </si>
  <si>
    <t>Empfehlungen zum Start eines iterativen Prozesses zur Erkennung von Klimaschutzpotenzialen und zur Integration von Klimaschutzmaßnahmen in Ihr Vorhaben</t>
  </si>
  <si>
    <t>Wurden alle alternativen Optionen überprüft und in Betracht gezogen, um die negativen Auswirkungen, welche durch das Vorhaben verursacht werden, reduzieren/vermeiden zu können?</t>
  </si>
  <si>
    <r>
      <t>Klimaschutz ist nicht das einzige Kriterium für die Maßnahmenauswahl. Bei der konkreten Alternativenprüfung (im Rahmen eines Auswahlprozesseses) spielen auch andere Aspekte eine wichtige Rolle. Das KöP-Projekt hat für verschiedene Bereiche ein Tool entwickelt, in dem neben CO</t>
    </r>
    <r>
      <rPr>
        <sz val="10"/>
        <rFont val="Calibri"/>
        <family val="2"/>
        <scheme val="minor"/>
      </rPr>
      <t>2</t>
    </r>
    <r>
      <rPr>
        <sz val="12"/>
        <rFont val="Calibri"/>
        <family val="2"/>
        <scheme val="minor"/>
      </rPr>
      <t xml:space="preserve">-Minderungspotenzial auch andere Aspekte verglichen werden können. </t>
    </r>
  </si>
  <si>
    <t>Wurde eine Vorhabenanalyse (Akteursanalyse, SWOT Analyse) durchgeführt?</t>
  </si>
  <si>
    <t>Gerade bei großen Vorhaben bietet es sich an, alle relevanten Akteure im Rahmen des Vorhabens zu identifizieren/integrieren und somit Klimaschutzpotenziale und geeignete strategische Lösungen für die Ziele des Vorhabens ableiten zu können. Folgende Instrumente können dafür genutzt werden:</t>
  </si>
  <si>
    <t>Der Entwicklungs- und Umsetzungsprozess dient dazu, dass mit Hilfe von Planungsinstrumenten (Projektstrukturplan, Planungsschablone, Kommunikationsplan) Klimaschutzmaßnahmen in ein Vorhaben integriert werden können.</t>
  </si>
  <si>
    <t>Die Lernphase hilft dabei den Vorhabenverlauf sowie den Projekt-Erfolg kontinuierlich zu beobachten (Monitoring, Evaluation und Lernen im Projekt).</t>
  </si>
  <si>
    <r>
      <t xml:space="preserve">Es werden </t>
    </r>
    <r>
      <rPr>
        <b/>
        <sz val="9"/>
        <color theme="1"/>
        <rFont val="Calibri"/>
        <family val="2"/>
      </rPr>
      <t>deutlich weniger Abfälle</t>
    </r>
    <r>
      <rPr>
        <sz val="9"/>
        <color theme="1"/>
        <rFont val="Calibri"/>
        <family val="2"/>
      </rPr>
      <t xml:space="preserve"> produziert</t>
    </r>
  </si>
  <si>
    <r>
      <t xml:space="preserve">Es werden </t>
    </r>
    <r>
      <rPr>
        <b/>
        <sz val="9"/>
        <color theme="1"/>
        <rFont val="Calibri"/>
        <family val="2"/>
      </rPr>
      <t>deutlich mehr Abfälle</t>
    </r>
    <r>
      <rPr>
        <sz val="9"/>
        <color theme="1"/>
        <rFont val="Calibri"/>
        <family val="2"/>
      </rPr>
      <t xml:space="preserve"> produziert</t>
    </r>
  </si>
  <si>
    <r>
      <rPr>
        <b/>
        <sz val="9"/>
        <color theme="1"/>
        <rFont val="Calibri"/>
        <family val="2"/>
      </rPr>
      <t>Schlechtere/ungetrennte/keine Erfassung und Abfallverwertung</t>
    </r>
    <r>
      <rPr>
        <sz val="9"/>
        <color theme="1"/>
        <rFont val="Calibri"/>
        <family val="2"/>
      </rPr>
      <t xml:space="preserve"> und/oder erhöhte THG-Emissionen in Siedlungsabfalldeponien</t>
    </r>
  </si>
  <si>
    <r>
      <rPr>
        <b/>
        <sz val="9"/>
        <color theme="1"/>
        <rFont val="Calibri"/>
        <family val="2"/>
      </rPr>
      <t>Verbesserte Erfassung und Optimierung der Abfallverwertung</t>
    </r>
    <r>
      <rPr>
        <sz val="9"/>
        <color theme="1"/>
        <rFont val="Calibri"/>
        <family val="2"/>
      </rPr>
      <t xml:space="preserve"> und/oder Reduktion der THG-Emissionen in Siedlungsabfalldeponien</t>
    </r>
  </si>
  <si>
    <r>
      <t>Führt das Vorhaben zu einer Veränderung der Anteile verschiedener Flächen innerhalb der Kommune? (</t>
    </r>
    <r>
      <rPr>
        <b/>
        <sz val="11"/>
        <color theme="1"/>
        <rFont val="Calibri"/>
        <family val="2"/>
        <scheme val="minor"/>
      </rPr>
      <t>Flächenveränderung</t>
    </r>
    <r>
      <rPr>
        <sz val="11"/>
        <color theme="1"/>
        <rFont val="Calibri"/>
        <family val="2"/>
        <scheme val="minor"/>
      </rPr>
      <t>)</t>
    </r>
  </si>
  <si>
    <r>
      <t xml:space="preserve">Zur Veranstaltung kommen nur lokale Teilnehmer*innen, 
</t>
    </r>
    <r>
      <rPr>
        <sz val="9"/>
        <color theme="1"/>
        <rFont val="Calibri"/>
        <family val="2"/>
      </rPr>
      <t>die Anreise ist daher nicht klimarelevant</t>
    </r>
  </si>
  <si>
    <r>
      <t>Der Veranstaltungsort</t>
    </r>
    <r>
      <rPr>
        <b/>
        <sz val="9"/>
        <color theme="1"/>
        <rFont val="Calibri"/>
        <family val="2"/>
      </rPr>
      <t xml:space="preserve"> </t>
    </r>
    <r>
      <rPr>
        <sz val="9"/>
        <color theme="1"/>
        <rFont val="Calibri"/>
        <family val="2"/>
      </rPr>
      <t>liegt</t>
    </r>
    <r>
      <rPr>
        <b/>
        <sz val="9"/>
        <color theme="1"/>
        <rFont val="Calibri"/>
        <family val="2"/>
      </rPr>
      <t xml:space="preserve"> </t>
    </r>
    <r>
      <rPr>
        <sz val="9"/>
        <color theme="1"/>
        <rFont val="Calibri"/>
        <family val="2"/>
      </rPr>
      <t xml:space="preserve">
</t>
    </r>
    <r>
      <rPr>
        <b/>
        <sz val="9"/>
        <color theme="1"/>
        <rFont val="Calibri"/>
        <family val="2"/>
      </rPr>
      <t>zentral und ist (sehr) gut mit öffentlichen Verkehrsmitteln zu erreichen</t>
    </r>
    <r>
      <rPr>
        <sz val="9"/>
        <color theme="1"/>
        <rFont val="Calibri"/>
        <family val="2"/>
      </rPr>
      <t>; 
oder Verlegung auf ein virtuelles Treffen</t>
    </r>
  </si>
  <si>
    <r>
      <t xml:space="preserve">Der Veranstaltungsort liegt 
</t>
    </r>
    <r>
      <rPr>
        <b/>
        <sz val="9"/>
        <color theme="1"/>
        <rFont val="Calibri"/>
        <family val="2"/>
      </rPr>
      <t>eher abgelegen und ist primär durch das Auto zu erreichen</t>
    </r>
  </si>
  <si>
    <r>
      <t xml:space="preserve">Beim Catering sind 
</t>
    </r>
    <r>
      <rPr>
        <b/>
        <sz val="9"/>
        <color theme="1"/>
        <rFont val="Calibri"/>
        <family val="2"/>
      </rPr>
      <t>Nachhaltigkeits- und Klimaschutzaspekte (sehr) wichtig und werden überwiegend berücksichtigt</t>
    </r>
  </si>
  <si>
    <r>
      <t>Beim Catering wird</t>
    </r>
    <r>
      <rPr>
        <b/>
        <sz val="9"/>
        <color theme="1"/>
        <rFont val="Calibri"/>
        <family val="2"/>
      </rPr>
      <t xml:space="preserve"> 
nicht vorrangig auf Nachhaltigkeit geachtet</t>
    </r>
  </si>
  <si>
    <r>
      <rPr>
        <b/>
        <sz val="9"/>
        <color theme="1"/>
        <rFont val="Calibri"/>
        <family val="2"/>
      </rPr>
      <t>Mittelgroße Veranstaltung</t>
    </r>
    <r>
      <rPr>
        <sz val="9"/>
        <color theme="1"/>
        <rFont val="Calibri"/>
        <family val="2"/>
      </rPr>
      <t xml:space="preserve"> 
mit mehr als 30 und weniger als 100 Personen (Bsp. Infoveranstaltung)</t>
    </r>
  </si>
  <si>
    <r>
      <rPr>
        <b/>
        <sz val="9"/>
        <color theme="1"/>
        <rFont val="Calibri"/>
        <family val="2"/>
      </rPr>
      <t xml:space="preserve">Kleine Veranstaltung 
</t>
    </r>
    <r>
      <rPr>
        <sz val="9"/>
        <color theme="1"/>
        <rFont val="Calibri"/>
        <family val="2"/>
      </rPr>
      <t xml:space="preserve"> mit weniger als 30 Personen
(Bsp. Workshop oder Seminar)</t>
    </r>
  </si>
  <si>
    <r>
      <rPr>
        <b/>
        <sz val="9"/>
        <color theme="1"/>
        <rFont val="Calibri"/>
        <family val="2"/>
      </rPr>
      <t xml:space="preserve">Große Veranstaltung 
</t>
    </r>
    <r>
      <rPr>
        <sz val="9"/>
        <color theme="1"/>
        <rFont val="Calibri"/>
        <family val="2"/>
      </rPr>
      <t xml:space="preserve">mit mehr als 100 Personen </t>
    </r>
    <r>
      <rPr>
        <b/>
        <sz val="9"/>
        <color theme="1"/>
        <rFont val="Calibri"/>
        <family val="2"/>
      </rPr>
      <t xml:space="preserve">
</t>
    </r>
    <r>
      <rPr>
        <sz val="9"/>
        <color theme="1"/>
        <rFont val="Calibri"/>
        <family val="2"/>
      </rPr>
      <t>(Bsp. Tagung, Kongress, Stadtfest)</t>
    </r>
  </si>
  <si>
    <t>Alternativenprüfung</t>
  </si>
  <si>
    <t>Nicht Energetische Emissionen</t>
  </si>
  <si>
    <t>Konsum, Ernährung &amp; Reisen</t>
  </si>
  <si>
    <t>Verwaltungsinterne Aktivitäten</t>
  </si>
  <si>
    <t>Gebäude &amp; 
Erneuerbare Energien</t>
  </si>
  <si>
    <t xml:space="preserve">Stufe 1 </t>
  </si>
  <si>
    <t xml:space="preserve">Stufe 2 </t>
  </si>
  <si>
    <r>
      <rPr>
        <b/>
        <sz val="11"/>
        <rFont val="Calibri"/>
        <family val="2"/>
        <scheme val="minor"/>
      </rPr>
      <t xml:space="preserve">Zielgruppe: </t>
    </r>
    <r>
      <rPr>
        <sz val="11"/>
        <rFont val="Calibri"/>
        <family val="2"/>
        <scheme val="minor"/>
      </rPr>
      <t>Durchführung durch das für das Vorhaben zuständige Fachamt (z.B. Stadtplanungsamt)</t>
    </r>
  </si>
  <si>
    <t>Führt das Vorhaben zu einer Veränderung des Moblitätsverhaltens innerhalb der Verwaltung bzw. der Mitarbeiter*innen?</t>
  </si>
  <si>
    <r>
      <rPr>
        <b/>
        <sz val="9"/>
        <color theme="1"/>
        <rFont val="Calibri"/>
        <family val="2"/>
      </rPr>
      <t xml:space="preserve">Keine Förderung 
</t>
    </r>
    <r>
      <rPr>
        <sz val="9"/>
        <color theme="1"/>
        <rFont val="Calibri"/>
        <family val="2"/>
      </rPr>
      <t>klimafreundlicher Verkehrsangebote durch das Vorhaben</t>
    </r>
  </si>
  <si>
    <t>Inwieweit verändert das Vorhaben den Einsatz von erneuerbaren Energien in den kommunalen Gebäuden?</t>
  </si>
  <si>
    <r>
      <rPr>
        <b/>
        <sz val="9"/>
        <color theme="1"/>
        <rFont val="Calibri"/>
        <family val="2"/>
      </rPr>
      <t xml:space="preserve">Teilweise Förderung und Ausbau
</t>
    </r>
    <r>
      <rPr>
        <sz val="9"/>
        <color theme="1"/>
        <rFont val="Calibri"/>
        <family val="2"/>
      </rPr>
      <t>klimafreundlicher  Verkehrsangebote durch das Vorhaben</t>
    </r>
  </si>
  <si>
    <r>
      <rPr>
        <b/>
        <sz val="9"/>
        <color theme="1"/>
        <rFont val="Calibri"/>
        <family val="2"/>
      </rPr>
      <t xml:space="preserve">Deutliche Förderung und Ausbau
</t>
    </r>
    <r>
      <rPr>
        <sz val="9"/>
        <color theme="1"/>
        <rFont val="Calibri"/>
        <family val="2"/>
      </rPr>
      <t>klimafreundlicher  Verkehrsangebote durch das Vorhaben</t>
    </r>
  </si>
  <si>
    <t>Relevanzabfrage</t>
  </si>
  <si>
    <r>
      <rPr>
        <b/>
        <sz val="11"/>
        <color theme="1"/>
        <rFont val="Calibri"/>
        <family val="2"/>
        <scheme val="minor"/>
      </rPr>
      <t>Zur Orientierung:</t>
    </r>
    <r>
      <rPr>
        <sz val="11"/>
        <color theme="1"/>
        <rFont val="Calibri"/>
        <family val="2"/>
        <scheme val="minor"/>
      </rPr>
      <t xml:space="preserve"> Dies entspricht in etwa:</t>
    </r>
  </si>
  <si>
    <t>A 1.</t>
  </si>
  <si>
    <t>A. Handlungsbereich Kommunale Gebäude &amp; Energieversorgung</t>
  </si>
  <si>
    <t>A 2.</t>
  </si>
  <si>
    <t>A 3.</t>
  </si>
  <si>
    <t>B. Handlungsbereich Kommunaler Fuhrpark und Mobilität</t>
  </si>
  <si>
    <t>B 1.</t>
  </si>
  <si>
    <t>B 2.</t>
  </si>
  <si>
    <t xml:space="preserve"> C: Handlungsbereich Kommunale Straßenbeleuchtung</t>
  </si>
  <si>
    <t>C 1.</t>
  </si>
  <si>
    <t>C 2.</t>
  </si>
  <si>
    <t>D: Handlungsbereich Suffizienz (Konsum, Ernährung &amp; Reisen)</t>
  </si>
  <si>
    <t>Handlungsfeld Konsum, Ernährung &amp; Reisen</t>
  </si>
  <si>
    <t>D 1.</t>
  </si>
  <si>
    <t>D 2.</t>
  </si>
  <si>
    <t>E: Handlungsbereich Beschaffung</t>
  </si>
  <si>
    <t>E 1.</t>
  </si>
  <si>
    <t xml:space="preserve">E 2. </t>
  </si>
  <si>
    <t>E 3.</t>
  </si>
  <si>
    <t>F 1.</t>
  </si>
  <si>
    <t>F 2.</t>
  </si>
  <si>
    <t>F 3.</t>
  </si>
  <si>
    <t xml:space="preserve"> F: Handlungsbereich Veranstaltungen</t>
  </si>
  <si>
    <t>Frage 1</t>
  </si>
  <si>
    <t>Fragen A: Bau und Energieversorgung</t>
  </si>
  <si>
    <t>Fragen C: Straßenbeleuchtung</t>
  </si>
  <si>
    <t>Fragen B: Fuhrpark</t>
  </si>
  <si>
    <t>Fragen D: Suffizienz</t>
  </si>
  <si>
    <t>Fragen E: Beschaffung</t>
  </si>
  <si>
    <t>Fragen F: Veranstaltung</t>
  </si>
  <si>
    <r>
      <t>Mehr Informationen siehe hier:</t>
    </r>
    <r>
      <rPr>
        <b/>
        <sz val="12"/>
        <color rgb="FFFF0000"/>
        <rFont val="Calibri"/>
        <family val="2"/>
        <scheme val="minor"/>
      </rPr>
      <t xml:space="preserve"> Link zur Variantenauswahl folgt in Kürze. Alle Informationen finden Sie auf der KöP-Homepage (www.köp.de)</t>
    </r>
  </si>
  <si>
    <r>
      <rPr>
        <u/>
        <sz val="12"/>
        <rFont val="Calibri"/>
        <family val="2"/>
        <scheme val="minor"/>
      </rPr>
      <t>Akteursanalyse:</t>
    </r>
    <r>
      <rPr>
        <sz val="12"/>
        <rFont val="Calibri"/>
        <family val="2"/>
        <scheme val="minor"/>
      </rPr>
      <t xml:space="preserve"> Die Akteursanalyse (oder Stakeholder Analyse) ist hilfreich, um die relevanten Personen und Organisationen für (politische) Prozesse oder Entscheidungen zu identifizieren, ihre möglichen Rollen im Prozess zu diskutieren und somit die Ziele eines Vorhabens/Projekts und/oder Klimaschutzmaßnahmen umzusetzen. 
</t>
    </r>
    <r>
      <rPr>
        <b/>
        <sz val="12"/>
        <rFont val="Calibri"/>
        <family val="2"/>
        <scheme val="minor"/>
      </rPr>
      <t xml:space="preserve">Mehr Informationen siehe hier: </t>
    </r>
    <r>
      <rPr>
        <b/>
        <sz val="12"/>
        <color rgb="FFFF0000"/>
        <rFont val="Calibri"/>
        <family val="2"/>
        <scheme val="minor"/>
      </rPr>
      <t>Link zur Akteursanalyse folgt in Kürze. Alle Informationen finden Sie auf der KöP-Homepage (www.köp.de)</t>
    </r>
    <r>
      <rPr>
        <sz val="12"/>
        <rFont val="Calibri"/>
        <family val="2"/>
        <scheme val="minor"/>
      </rPr>
      <t xml:space="preserve">
</t>
    </r>
    <r>
      <rPr>
        <u/>
        <sz val="12"/>
        <rFont val="Calibri"/>
        <family val="2"/>
        <scheme val="minor"/>
      </rPr>
      <t>SWOT Analyse:</t>
    </r>
    <r>
      <rPr>
        <sz val="12"/>
        <rFont val="Calibri"/>
        <family val="2"/>
        <scheme val="minor"/>
      </rPr>
      <t xml:space="preserve"> Die SWOT Analyse dient dazu, Klimaschutzpotentiale und geeignete strategische Lösungen für die Ziele eines Vorhabens/ Projektes oder einer Organisation abzuleiten. Die Analyse ermöglicht ein besseres Verständnis des Ist-Zustandes und untersucht, welche (internen und externen) Faktoren förderlich, bzw. hinderlich sein können, um das bestimmte Ziel zu erreichen. Eine SWOT Analyse bietet sich zu Beginn eines Vorhabens/Projektes/Prozesses an, sie ist aber auch sinnvoll, um bestehende Strategien zu überdenken. Die SWOT Analyse dient als Grundlage für die Detailplanung und kann helfen, Fragen zu beantworten oder bestimmte Fragen erst zu stellen. 
</t>
    </r>
    <r>
      <rPr>
        <b/>
        <sz val="12"/>
        <rFont val="Calibri"/>
        <family val="2"/>
        <scheme val="minor"/>
      </rPr>
      <t>Mehr Informationen siehe hier:</t>
    </r>
    <r>
      <rPr>
        <b/>
        <sz val="12"/>
        <color rgb="FFFF0000"/>
        <rFont val="Calibri"/>
        <family val="2"/>
        <scheme val="minor"/>
      </rPr>
      <t xml:space="preserve"> Link zur SWOT Analyse folgt in Kürze. Alle Informationen finden Sie auf der KöP-Homepage (www.köp.de)</t>
    </r>
  </si>
  <si>
    <r>
      <rPr>
        <u/>
        <sz val="12"/>
        <rFont val="Calibri"/>
        <family val="2"/>
        <scheme val="minor"/>
      </rPr>
      <t>Partizipative Auswahl von Klimaschutzmaßnahmen:</t>
    </r>
    <r>
      <rPr>
        <sz val="12"/>
        <rFont val="Calibri"/>
        <family val="2"/>
        <scheme val="minor"/>
      </rPr>
      <t xml:space="preserve"> Durch eine partizipative Auswahl sollen sich Schlüsselakteure aus einem Vorhaben/Projekt auf solche Klimaschutzmaßnahmen einigen, die tatsächlich umgesetzt werden können. Für die Auswahl wird die Machbarkeit möglicher Klimaschutzmaßnahmen anhand von unterschiedlichen Kriterien analysiert. Die Ergebnisse der vorangegangenen Projektanalyse können den Teilnehmenden dabei eine Diskussionsgrundlage liefern, um eine reflektierte Auswahl zu treffen. Bei der Auswahl geht es nicht zwangsweise um die effektivsten Klimaschutzmaßnahmen, sondern um diejenigen, die machbar sind. 
</t>
    </r>
    <r>
      <rPr>
        <b/>
        <sz val="12"/>
        <rFont val="Calibri"/>
        <family val="2"/>
        <scheme val="minor"/>
      </rPr>
      <t>Mehr Informationen siehe hier:</t>
    </r>
    <r>
      <rPr>
        <b/>
        <sz val="12"/>
        <color rgb="FFFF0000"/>
        <rFont val="Calibri"/>
        <family val="2"/>
        <scheme val="minor"/>
      </rPr>
      <t xml:space="preserve"> Link zur Partizipativen Auswahl folgt in Kürze. Alle Informationen finden Sie auf der KöP-Homepage (www.köp.de)
</t>
    </r>
    <r>
      <rPr>
        <sz val="12"/>
        <rFont val="Calibri"/>
        <family val="2"/>
        <scheme val="minor"/>
      </rPr>
      <t xml:space="preserve">
</t>
    </r>
    <r>
      <rPr>
        <u/>
        <sz val="12"/>
        <rFont val="Calibri"/>
        <family val="2"/>
        <scheme val="minor"/>
      </rPr>
      <t>Nachbereitung der Auswahl von Klimaschutzmaßnahmen:</t>
    </r>
    <r>
      <rPr>
        <sz val="12"/>
        <rFont val="Calibri"/>
        <family val="2"/>
        <scheme val="minor"/>
      </rPr>
      <t xml:space="preserve"> Die Nachbereitung der Auswahl von Klimaschutzmaßnahmen zielt darauf ab, dass die Ergebnisse - wo nötig - nochmals überprüft werden und alle Beteiligten ein klares Verständnis für die nächsten Schritte haben. 
</t>
    </r>
    <r>
      <rPr>
        <b/>
        <sz val="12"/>
        <rFont val="Calibri"/>
        <family val="2"/>
        <scheme val="minor"/>
      </rPr>
      <t>Mehr Informationen siehe hier:</t>
    </r>
    <r>
      <rPr>
        <b/>
        <sz val="12"/>
        <color rgb="FFFF0000"/>
        <rFont val="Calibri"/>
        <family val="2"/>
        <scheme val="minor"/>
      </rPr>
      <t xml:space="preserve"> Link zur Nachbereitung der Auswahl von Klimaschutzmaßnahmen folgt in Kürze. Alle Informationen finden Sie auf der KöP-Homepage (www.köp.de)</t>
    </r>
  </si>
  <si>
    <r>
      <t xml:space="preserve">Sofern Sie noch keinen Entwicklungs- und Umsetzungsprozess initiiert haben, können Sie sich die folgenden Planungsinstrumente zur Integration von Klimaschutzmaßnahmen anschauen.
</t>
    </r>
    <r>
      <rPr>
        <u/>
        <sz val="12"/>
        <rFont val="Calibri"/>
        <family val="2"/>
        <scheme val="minor"/>
      </rPr>
      <t>Projektstrukturplan (PSP):</t>
    </r>
    <r>
      <rPr>
        <sz val="12"/>
        <rFont val="Calibri"/>
        <family val="2"/>
        <scheme val="minor"/>
      </rPr>
      <t xml:space="preserve"> Mit dem Projektstrukturplan wird durch eine hierarchische Untergliederung ein Projekt vollständig und dabei trotzdem übersichtlich dargestellt. Dadurch bietet der Plan eine Orientierung und eine Grundlage für die Arbeitsteilung, da Aufgaben direkt an Teammitglieder verteilt werden können. Auch können Missverständnisse durch eine leichtere Übersicht und klare Kommunikation verringert werden. Der PSP ist ein Instrument der klassischen Projektplanung. 
</t>
    </r>
    <r>
      <rPr>
        <b/>
        <sz val="12"/>
        <rFont val="Calibri"/>
        <family val="2"/>
        <scheme val="minor"/>
      </rPr>
      <t>Mehr Informationen siehe hier:</t>
    </r>
    <r>
      <rPr>
        <b/>
        <sz val="12"/>
        <color rgb="FFFF0000"/>
        <rFont val="Calibri"/>
        <family val="2"/>
        <scheme val="minor"/>
      </rPr>
      <t xml:space="preserve"> Link zum Projektstrukturplan folgt in Kürze. Alle Informationen finden Sie auf der KöP-Homepage (www.köp.de)</t>
    </r>
    <r>
      <rPr>
        <b/>
        <sz val="12"/>
        <rFont val="Calibri"/>
        <family val="2"/>
        <scheme val="minor"/>
      </rPr>
      <t xml:space="preserve">
</t>
    </r>
    <r>
      <rPr>
        <sz val="12"/>
        <rFont val="Calibri"/>
        <family val="2"/>
        <scheme val="minor"/>
      </rPr>
      <t xml:space="preserve">
</t>
    </r>
    <r>
      <rPr>
        <u/>
        <sz val="12"/>
        <rFont val="Calibri"/>
        <family val="2"/>
        <scheme val="minor"/>
      </rPr>
      <t>Planungsschablone ("Flow Blume"):</t>
    </r>
    <r>
      <rPr>
        <sz val="12"/>
        <rFont val="Calibri"/>
        <family val="2"/>
        <scheme val="minor"/>
      </rPr>
      <t xml:space="preserve"> 
Mit der Planungsschablone werden die wichtigsten Bestandteile eines Prozesses visualisiert und gemeinsame Ziele festgelegt. Die „FlowTeam“ Methode kommt aus der Innovationsberatung und zielt darauf ab, Selbstorganisation so zu unterstützen, dass Gruppen in einen gemeinsamen Fluss („Flow“) kommen. 
</t>
    </r>
    <r>
      <rPr>
        <b/>
        <sz val="12"/>
        <rFont val="Calibri"/>
        <family val="2"/>
        <scheme val="minor"/>
      </rPr>
      <t xml:space="preserve">Mehr Informationen siehe hier: </t>
    </r>
    <r>
      <rPr>
        <b/>
        <sz val="12"/>
        <color rgb="FFFF0000"/>
        <rFont val="Calibri"/>
        <family val="2"/>
        <scheme val="minor"/>
      </rPr>
      <t>Link zur Planungsschablone folgt in Kürze. Alle Informationen finden Sie auf der KöP-Homepage (www.köp.de)</t>
    </r>
    <r>
      <rPr>
        <sz val="12"/>
        <color rgb="FFFF0000"/>
        <rFont val="Calibri"/>
        <family val="2"/>
        <scheme val="minor"/>
      </rPr>
      <t xml:space="preserve">
</t>
    </r>
    <r>
      <rPr>
        <u/>
        <sz val="12"/>
        <rFont val="Calibri"/>
        <family val="2"/>
        <scheme val="minor"/>
      </rPr>
      <t>Kommunikationsplanung:</t>
    </r>
    <r>
      <rPr>
        <sz val="12"/>
        <rFont val="Calibri"/>
        <family val="2"/>
        <scheme val="minor"/>
      </rPr>
      <t xml:space="preserve"> 
Um die erfolgreiche Integration von Kilmaschutzmaßnahmen in Vorhaben/Projekte zu ermöglichen, sollten anhand gut organisierter und adressatengerechter Kommunikationsmaßnahmen alle betroffenen oder beteiligten Personen / Institutionen auf dem Laufenden gehalten werden. Es ist ebenfalls wichtig, zu bedenken, welche Informationen die Projektleitung von den jeweiligen Akteuren braucht. Es geht darum alle relevanten Akteure an Bord zu holen und zu behalten. 
</t>
    </r>
    <r>
      <rPr>
        <b/>
        <sz val="12"/>
        <rFont val="Calibri"/>
        <family val="2"/>
        <scheme val="minor"/>
      </rPr>
      <t xml:space="preserve">Mehr Informationen siehe hier: </t>
    </r>
    <r>
      <rPr>
        <b/>
        <sz val="12"/>
        <color rgb="FFFF0000"/>
        <rFont val="Calibri"/>
        <family val="2"/>
        <scheme val="minor"/>
      </rPr>
      <t>Link zur Kommunikationsplanung folgt in Kürze. Alle Informationen finden Sie auf der KöP-Homepage (www.köp.de)</t>
    </r>
  </si>
  <si>
    <r>
      <t xml:space="preserve">Wenn Sie mehr über die Lernphase bei Vorhaben erfahren möchten, können Sie sich die folgenden Instrumente anschauen.
</t>
    </r>
    <r>
      <rPr>
        <u/>
        <sz val="12"/>
        <rFont val="Calibri"/>
        <family val="2"/>
        <scheme val="minor"/>
      </rPr>
      <t>MEL-Strategie:</t>
    </r>
    <r>
      <rPr>
        <sz val="12"/>
        <rFont val="Calibri"/>
        <family val="2"/>
        <scheme val="minor"/>
      </rPr>
      <t xml:space="preserve"> Beim MEL geht es um Beobachtung (Monitoring), Auswertung (Evaluation) und Lernen. Diese Aktivitäten sollten feste Bestandteile aller Vorhaben/Projekte sein, denn nur durch kontinuierliches Lernen aus den Erfahrungen im Projekt können Sie Fehleinschätzungen frühzeitig korrigieren, passendere Strategien und Methoden auswählen, und auch Bemühungen verringern, wenn sich schnelle Erfolge zeigen. 
</t>
    </r>
    <r>
      <rPr>
        <b/>
        <sz val="12"/>
        <rFont val="Calibri"/>
        <family val="2"/>
        <scheme val="minor"/>
      </rPr>
      <t>Mehr Informationen siehe hier:</t>
    </r>
    <r>
      <rPr>
        <b/>
        <sz val="12"/>
        <color rgb="FFFF0000"/>
        <rFont val="Calibri"/>
        <family val="2"/>
        <scheme val="minor"/>
      </rPr>
      <t xml:space="preserve"> Link zur MEL-Strategie folgt in Kürze. Alle Informationen finden Sie auf der KöP-Homepage (www.köp.de)</t>
    </r>
    <r>
      <rPr>
        <sz val="12"/>
        <rFont val="Calibri"/>
        <family val="2"/>
        <scheme val="minor"/>
      </rPr>
      <t xml:space="preserve">
</t>
    </r>
    <r>
      <rPr>
        <u/>
        <sz val="12"/>
        <rFont val="Calibri"/>
        <family val="2"/>
        <scheme val="minor"/>
      </rPr>
      <t>Wissensmanagement in der Kerngruppe:</t>
    </r>
    <r>
      <rPr>
        <sz val="12"/>
        <rFont val="Calibri"/>
        <family val="2"/>
        <scheme val="minor"/>
      </rPr>
      <t xml:space="preserve"> Regelmäßiges Lernen aus Erfahrungen im Projektverlauf hilft dabei, Erfolge und Schwierigkeiten für die weitere Arbeit zu nutzen. Durch die Reflexion von Erfahrungen können geplante Arbeitsschritte angepasst werden. So kann das Projekt so effektiv und effizient wie möglich gestaltet werden, und die Verantwortung im Team kann gut verteilt werden. 
</t>
    </r>
    <r>
      <rPr>
        <b/>
        <sz val="12"/>
        <rFont val="Calibri"/>
        <family val="2"/>
        <scheme val="minor"/>
      </rPr>
      <t xml:space="preserve">Mehr Informationen siehe hier: </t>
    </r>
    <r>
      <rPr>
        <b/>
        <sz val="12"/>
        <color rgb="FFFF0000"/>
        <rFont val="Calibri"/>
        <family val="2"/>
        <scheme val="minor"/>
      </rPr>
      <t>Link zum Wissensmanagement in der Kerngruppe folgt in Kürze. Alle Informationen finden Sie auf der KöP-Homepage (www.köp.de)</t>
    </r>
  </si>
  <si>
    <r>
      <t xml:space="preserve">Für die Begründung der Beschlussvorlage, warum (gegebenenfalls) klimaschonendere Alternativen nicht verwendet werden konnten, bieten sich folgende im KöP-Projekt entwickelte Tools/Informationen an (abrufbar unter: </t>
    </r>
    <r>
      <rPr>
        <b/>
        <sz val="12"/>
        <rFont val="Calibri"/>
        <family val="2"/>
        <scheme val="minor"/>
      </rPr>
      <t>www.köp.de</t>
    </r>
    <r>
      <rPr>
        <sz val="12"/>
        <rFont val="Calibri"/>
        <family val="2"/>
        <scheme val="minor"/>
      </rPr>
      <t>):</t>
    </r>
  </si>
  <si>
    <r>
      <t xml:space="preserve">
</t>
    </r>
    <r>
      <rPr>
        <b/>
        <sz val="12"/>
        <rFont val="Calibri"/>
        <family val="2"/>
        <scheme val="minor"/>
      </rPr>
      <t>Aspekte der Maßnahmen-Bewertung (siehe Frage 2)</t>
    </r>
    <r>
      <rPr>
        <sz val="12"/>
        <rFont val="Calibri"/>
        <family val="2"/>
        <scheme val="minor"/>
      </rPr>
      <t xml:space="preserve">
   - THG-Minderungspotenzial
   - Zeitaspekte (Dauer und Wirkung des Projekts)
   - Zusatznutzen (positive Nebeneffekte)
   - Nachhaltigkeitsziele (mögliche Verknüpfung zu Sustainable Development Goals (SDG))
   - Betriebwirtschaftlichkeit (Armotisationszeiten)
   - Akzeptanz (der Maßnahmen)
   - Einflussbereich der Kommune (Grad der Handlungsmöglichkeiten der Kommune)
</t>
    </r>
    <r>
      <rPr>
        <b/>
        <sz val="12"/>
        <rFont val="Calibri"/>
        <family val="2"/>
        <scheme val="minor"/>
      </rPr>
      <t>Aspekte der prozessualen Alterntivenprüfung (siehe Fragen 3 und 4)</t>
    </r>
    <r>
      <rPr>
        <sz val="12"/>
        <rFont val="Calibri"/>
        <family val="2"/>
        <scheme val="minor"/>
      </rPr>
      <t xml:space="preserve">
   - Umfeldprüfung (Akteursanalyse, SWOT Analyse)
   - Umsetzung eines Auswahlprozesses
</t>
    </r>
  </si>
  <si>
    <t>Basisprüfung Klimarelevanz</t>
  </si>
  <si>
    <t>Titel des Vorhabens:</t>
  </si>
  <si>
    <t>Führt das Vorhaben zu einer Verhaltensänderung innerhalb des Verwaltungsstabs?</t>
  </si>
  <si>
    <t>Empfehlungen für die Alternativenprüfung</t>
  </si>
  <si>
    <t>Grundfrage zur Alternativenprüfung</t>
  </si>
  <si>
    <r>
      <t xml:space="preserve">Weitere Empfehlungen zur </t>
    </r>
    <r>
      <rPr>
        <b/>
        <u/>
        <sz val="16"/>
        <rFont val="Calibri"/>
        <family val="2"/>
        <scheme val="minor"/>
      </rPr>
      <t>Umsetzung</t>
    </r>
    <r>
      <rPr>
        <b/>
        <sz val="16"/>
        <rFont val="Calibri"/>
        <family val="2"/>
        <scheme val="minor"/>
      </rPr>
      <t xml:space="preserve"> Ihres Vorhabens</t>
    </r>
  </si>
  <si>
    <t>Hauptprüfung (Klimarelevanz &amp; Klimawirkung) für das Handlungsfeld Nicht Energetische Emissionen</t>
  </si>
  <si>
    <t>Hauptprüfung (Klimarelevanz &amp; Klimawirkung) für das Handlungsfeld Mobilität</t>
  </si>
  <si>
    <t>Hauptprüfung (Klimarelevanz &amp; Klimawirkung) für das Handlungsfeld Gebäude &amp; Erneuerbare Energien</t>
  </si>
  <si>
    <t>Hauptprüfung (Klimarelevanz &amp; Klimawirkung) für das Handlungsfeld Konsum, Ernährung &amp; Reisen</t>
  </si>
  <si>
    <t>Hauptprüfung (Klimarelevanz &amp; Klimawirkung) für das Handlungsfeld Verwaltungsinterne Aktivitäten</t>
  </si>
  <si>
    <t xml:space="preserve">Alternativenprüfung: </t>
  </si>
  <si>
    <r>
      <t xml:space="preserve">Zielgruppe: </t>
    </r>
    <r>
      <rPr>
        <sz val="11"/>
        <color theme="1"/>
        <rFont val="Calibri"/>
        <family val="2"/>
        <scheme val="minor"/>
      </rPr>
      <t>Durchführung durch das für das Vorhaben zuständige Fachamt - möglicherweise im Austausch mit der für Klimaschutz in der Verwaltung zuständigen Stelle</t>
    </r>
  </si>
  <si>
    <t>Aufbau</t>
  </si>
  <si>
    <r>
      <t xml:space="preserve">Das Ziel der Alternativenprüfung ist es, im Rahmen einer Beschlussvorlage begründen zu können, warum welche Alternative gewählt wurde. Hierfür kann Ihnen im Tabellenblatt "Alternativenprüfung" eine Hilfestellung anhand von Tipps und Instrumenten gegeben werden, um eine Alternativenprüfung durchzuführen und im Rahmen eines iterativen Prozesses weitere Klimaschutzpotenziale und Möglichkeiten für Ihr Vorhaben zu generieren. Somit kann schlussendlich eine fundierte und transpartente Begründung für ihre gewählte Alternative generiert werden. 
</t>
    </r>
    <r>
      <rPr>
        <b/>
        <sz val="11"/>
        <color rgb="FFFF0000"/>
        <rFont val="Calibri"/>
        <family val="2"/>
        <scheme val="minor"/>
      </rPr>
      <t>Die Alternativenprüfung befindet sich derzeit noch in der Bearbeitungsphase. Alle Instrumente und Hilfen werden in Kürze auf der KöP-Homepage unter www.köp.de zu finden sein.</t>
    </r>
  </si>
  <si>
    <t xml:space="preserve">Hat das Vorhaben einen Einfluss auf das Konsumverhalten der 
Bürger*innen in Ihrer Kommune? </t>
  </si>
  <si>
    <t>Gehe zum Tabellenblatt
 "Gebäude &amp; Erneuerbare Energien"</t>
  </si>
  <si>
    <t>Gehe zum Tabellenblatt 
"Nicht Energetische Emissionen"</t>
  </si>
  <si>
    <t>Gehe zum Tabellenblatt 
"Verwaltungsinterne Aktivitäten"</t>
  </si>
  <si>
    <t>Gehe zum Tabellenblatt
"Konsum, Ernährung &amp; Reisen"</t>
  </si>
  <si>
    <r>
      <rPr>
        <b/>
        <sz val="12"/>
        <color theme="1"/>
        <rFont val="Calibri"/>
        <family val="2"/>
        <scheme val="minor"/>
      </rPr>
      <t>Hinweis (Bitte vorab lesen):</t>
    </r>
    <r>
      <rPr>
        <sz val="12"/>
        <color theme="1"/>
        <rFont val="Calibri"/>
        <family val="2"/>
        <scheme val="minor"/>
      </rPr>
      <t xml:space="preserve">
Um Ihr Vorhaben einem der fünf Handlungsfelder der Hauptprüfung (Gebäude &amp; Erneuerbare Energien; Mobilität; Nicht Energetische Emissionen; Konsum, Ernährug &amp; Reisen; Verwaltungsinterne Aktivitäten) zuordnen zu können, können Sie sich an den folgenden Leitfragen orientieren und dann zum entsprechenden Tabellenblatt für die Hauptprüfung wechseln. Ein Vorhaben kann theoretisch auch mehrere Handlungsfelder abdecken. Wählen Sie in diesem Fall das Handlungsfeld, beim dem das Vorhaben die größten Auswirkungen hat. Gegebenenfalls können aber auch zwei oder mehr Hauptprüfungen separat durchgeführt werden. </t>
    </r>
  </si>
  <si>
    <t>Gehe zum Tabellenblatt 
"Mobilität"</t>
  </si>
  <si>
    <r>
      <rPr>
        <b/>
        <sz val="12"/>
        <rFont val="Calibri"/>
        <family val="2"/>
        <scheme val="minor"/>
      </rPr>
      <t xml:space="preserve">Hinweis (Bitte vorab lesen):
</t>
    </r>
    <r>
      <rPr>
        <sz val="12"/>
        <rFont val="Calibri"/>
        <family val="2"/>
        <scheme val="minor"/>
      </rPr>
      <t xml:space="preserve">- Zur einfacheren Beantwortung der Fragen, sind einige Fragen und Antwortoptionen mit zusätzlichen Informationen und Beispielen versehen. Hierfür einfach mit der Maus auf das </t>
    </r>
    <r>
      <rPr>
        <b/>
        <i/>
        <sz val="16"/>
        <color rgb="FFFF0000"/>
        <rFont val="Monotype Corsiva"/>
        <family val="4"/>
      </rPr>
      <t xml:space="preserve">i </t>
    </r>
    <r>
      <rPr>
        <sz val="12"/>
        <rFont val="Calibri"/>
        <family val="2"/>
        <scheme val="minor"/>
      </rPr>
      <t xml:space="preserve">Symbol zeigen.
- Bitte beantworten Sie </t>
    </r>
    <r>
      <rPr>
        <b/>
        <sz val="12"/>
        <rFont val="Calibri"/>
        <family val="2"/>
        <scheme val="minor"/>
      </rPr>
      <t>ALLE</t>
    </r>
    <r>
      <rPr>
        <sz val="12"/>
        <rFont val="Calibri"/>
        <family val="2"/>
        <scheme val="minor"/>
      </rPr>
      <t xml:space="preserve"> Fragen der Reihe nach und wählen Sie pro Frage nur </t>
    </r>
    <r>
      <rPr>
        <b/>
        <sz val="12"/>
        <rFont val="Calibri"/>
        <family val="2"/>
        <scheme val="minor"/>
      </rPr>
      <t>EINE</t>
    </r>
    <r>
      <rPr>
        <sz val="12"/>
        <rFont val="Calibri"/>
        <family val="2"/>
        <scheme val="minor"/>
      </rPr>
      <t xml:space="preserve"> Antwortoption. Bitte begründen Sie kurz Ihre Antwort.
- Für die Beantwortung der Fragen soll die Klimawirkung des Vorhabens nach dessen Fertigstellung betrachtet werden. Alle Fragen sollen daher mithilfe eines Vorher-Nachher Vergleichs beantwortet werden.
            </t>
    </r>
    <r>
      <rPr>
        <b/>
        <sz val="12"/>
        <rFont val="Calibri"/>
        <family val="2"/>
        <scheme val="minor"/>
      </rPr>
      <t>Vorher        =     Auswirkungen bei NICHT Umsetzung des Vorhabens
            Nachher     =     Veränderungen/Auswirkungen nach Umsetzung des Vorhabens</t>
    </r>
  </si>
  <si>
    <r>
      <rPr>
        <b/>
        <sz val="12"/>
        <rFont val="Calibri"/>
        <family val="2"/>
        <scheme val="minor"/>
      </rPr>
      <t xml:space="preserve"> Hinweis (Bitte vorab lesen):
</t>
    </r>
    <r>
      <rPr>
        <sz val="12"/>
        <rFont val="Calibri"/>
        <family val="2"/>
        <scheme val="minor"/>
      </rPr>
      <t xml:space="preserve">- Zur einfacheren Beantwortung der Fragen, sind einige Fragen und Antwortoptionen mit zusätzlichen Informationen und Beispielen versehen. Hierfür einfach mit der Maus auf das </t>
    </r>
    <r>
      <rPr>
        <b/>
        <i/>
        <sz val="16"/>
        <color rgb="FFFF0000"/>
        <rFont val="Monotype Corsiva"/>
        <family val="4"/>
      </rPr>
      <t xml:space="preserve">i </t>
    </r>
    <r>
      <rPr>
        <sz val="12"/>
        <rFont val="Calibri"/>
        <family val="2"/>
        <scheme val="minor"/>
      </rPr>
      <t xml:space="preserve">Symbol zeigen.
- Bitte beantworten Sie </t>
    </r>
    <r>
      <rPr>
        <b/>
        <sz val="12"/>
        <rFont val="Calibri"/>
        <family val="2"/>
        <scheme val="minor"/>
      </rPr>
      <t>ALLE</t>
    </r>
    <r>
      <rPr>
        <sz val="12"/>
        <rFont val="Calibri"/>
        <family val="2"/>
        <scheme val="minor"/>
      </rPr>
      <t xml:space="preserve"> Fragen der Reihe nach und wählen Sie pro Frage nur </t>
    </r>
    <r>
      <rPr>
        <b/>
        <sz val="12"/>
        <rFont val="Calibri"/>
        <family val="2"/>
        <scheme val="minor"/>
      </rPr>
      <t>EINE</t>
    </r>
    <r>
      <rPr>
        <sz val="12"/>
        <rFont val="Calibri"/>
        <family val="2"/>
        <scheme val="minor"/>
      </rPr>
      <t xml:space="preserve"> Antwortoption. Bitte begründen Sie kurz Ihre Antwort.
- Für die Beantwortung der Fragen soll die Klimawirkung des Vorhabens nach dessen Fertigstellung betrachtet werden. Alle Fragen sollen daher mithilfe eines Vorher-Nachher Vergleichs beantwortet werden.
            </t>
    </r>
    <r>
      <rPr>
        <b/>
        <sz val="12"/>
        <rFont val="Calibri"/>
        <family val="2"/>
        <scheme val="minor"/>
      </rPr>
      <t>Vorher        =     Auswirkungen bei NICHT Umsetzung des Vorhabens
            Nachher     =     Veränderungen/Auswirkungen nach Umsetzung des Vorhabens</t>
    </r>
  </si>
  <si>
    <r>
      <rPr>
        <b/>
        <sz val="12"/>
        <color theme="1"/>
        <rFont val="Calibri"/>
        <family val="2"/>
        <scheme val="minor"/>
      </rPr>
      <t xml:space="preserve"> Hinweis (Bitte vorab lesen):
</t>
    </r>
    <r>
      <rPr>
        <sz val="12"/>
        <color theme="1"/>
        <rFont val="Calibri"/>
        <family val="2"/>
        <scheme val="minor"/>
      </rPr>
      <t xml:space="preserve">- Zur einfacheren Beantwortung der Fragen, sind einige Fragen und Antwortoptionen mit zusätzlichen Informationen und Beispielen versehen. Hierfür einfach mit der Maus auf das </t>
    </r>
    <r>
      <rPr>
        <b/>
        <i/>
        <sz val="16"/>
        <color rgb="FFFF0000"/>
        <rFont val="Monotype Corsiva"/>
        <family val="4"/>
      </rPr>
      <t xml:space="preserve">i </t>
    </r>
    <r>
      <rPr>
        <sz val="12"/>
        <color theme="1"/>
        <rFont val="Calibri"/>
        <family val="2"/>
        <scheme val="minor"/>
      </rPr>
      <t xml:space="preserve">Symbol zeigen.
- Zur Durchführung der Hauptprüfung </t>
    </r>
    <r>
      <rPr>
        <b/>
        <sz val="12"/>
        <color theme="1"/>
        <rFont val="Calibri"/>
        <family val="2"/>
        <scheme val="minor"/>
      </rPr>
      <t>füllen Sie bitte zunächst Frage 1 aus (Einwohner*innen)</t>
    </r>
    <r>
      <rPr>
        <sz val="12"/>
        <color theme="1"/>
        <rFont val="Calibri"/>
        <family val="2"/>
        <scheme val="minor"/>
      </rPr>
      <t xml:space="preserve">.
- Bitte beantworten Sie </t>
    </r>
    <r>
      <rPr>
        <b/>
        <sz val="12"/>
        <color theme="1"/>
        <rFont val="Calibri"/>
        <family val="2"/>
        <scheme val="minor"/>
      </rPr>
      <t>im Anschluss nur einen Antwortblock (A-F)</t>
    </r>
    <r>
      <rPr>
        <sz val="12"/>
        <color theme="1"/>
        <rFont val="Calibri"/>
        <family val="2"/>
        <scheme val="minor"/>
      </rPr>
      <t>, der für Ihr Vorhaben zutrifft, bzw. bei dem das Vorhaben die größten Auswirkungen hat.
-</t>
    </r>
    <r>
      <rPr>
        <b/>
        <sz val="12"/>
        <color theme="1"/>
        <rFont val="Calibri"/>
        <family val="2"/>
        <scheme val="minor"/>
      </rPr>
      <t xml:space="preserve"> Bitte füllen Sie den gewählten Fragenblock (A-F) vollständig aus, indem Sie in diesem alle Fragen beantworten und jeweils nur EINE Antwortoption wählen. Das Ergebnis erscheint am unteren Ende der Befragung.</t>
    </r>
    <r>
      <rPr>
        <sz val="12"/>
        <color theme="1"/>
        <rFont val="Calibri"/>
        <family val="2"/>
        <scheme val="minor"/>
      </rPr>
      <t xml:space="preserve">
- Für die Beantwortung der Fragen soll die Klimawirkung des Vorhabens nach dessen Fertigstellung betrachtet werden. Alle Fragen sollen daher mithilfe eines Vorher-Nachher Vergleichs beantwortet werden.
            </t>
    </r>
    <r>
      <rPr>
        <b/>
        <sz val="12"/>
        <color theme="1"/>
        <rFont val="Calibri"/>
        <family val="2"/>
        <scheme val="minor"/>
      </rPr>
      <t>Vorher        =     Auswirkungen bei NICHT Umsetzung des Vorhabens
            Nachher     =     Veränderungen/Auswirkungen nach Umsetzung des Vorhabens</t>
    </r>
  </si>
  <si>
    <t xml:space="preserve">Die Tool-Information enthält die Tabellenblätter "Titelblatt" und "Aufbau". Die Tool-Information gibt einen ersten Überblick über den Hintergrund, die Ziele und die verschiedenen Durchführungsschritte der Prüfung. Die einzelnen Stufen sind sukzessive aufgebaut und bieten dem/der Nutzer*in die Möglichkeit, eine kommunale Vorlage, ein Beschlussvorhaben und/oder eine Maßnahme ausführlich auf dessen Klimarelevanz und Klimawirkung hin testen zu können. Im Folgenden werden die einzelnen Schritte zur leichteren Durchführung der Klimawirkungsprüfung erläutert. </t>
  </si>
  <si>
    <r>
      <rPr>
        <u/>
        <sz val="11"/>
        <rFont val="Calibri"/>
        <family val="2"/>
        <scheme val="minor"/>
      </rPr>
      <t>Allgemein:</t>
    </r>
    <r>
      <rPr>
        <sz val="11"/>
        <rFont val="Calibri"/>
        <family val="2"/>
        <scheme val="minor"/>
      </rPr>
      <t xml:space="preserve">
Die Basisprüfung besteht aus insgesamt 8 qualitativen Fragen. Das Ziel der Basisprüfung ist es, eine erste Einschätzung darüber abgeben zu können, ob das Vorhaben grundsätzlich klimarelevant ist und ob es nochmals genauer auf dessen Klimawirkung hin betrachtet werden sollte. Durch einfach gehaltene Fragen und simple "ja", "nein" 
und "möglich" Antwortoptionen, ist die Basisprüfung schnell und einfach durchführbar. Um die Beantwortung der Fragen dennoch zu erleichtern, sind alle Fragen mit zusätzlichen Informationen und Beispielen versehen. Die Zusatzinformationen erscheinen automatisch, sobald Sie mit der Maus auf das </t>
    </r>
    <r>
      <rPr>
        <b/>
        <sz val="14"/>
        <color rgb="FFFF0000"/>
        <rFont val="Monotype Corsiva"/>
        <family val="4"/>
      </rPr>
      <t>i</t>
    </r>
    <r>
      <rPr>
        <sz val="11"/>
        <rFont val="Calibri"/>
        <family val="2"/>
        <scheme val="minor"/>
      </rPr>
      <t xml:space="preserve"> Symbol zeigen. Bestehen dennoch Unsicherheiten seitens der Sachbearbeiter*innen (durch eine „möglich“ Antwort), kann gegebenenfalls das zuständige Fachamt für Klimaschutz zur Beratung hinzugezogen werden.
</t>
    </r>
    <r>
      <rPr>
        <u/>
        <sz val="11"/>
        <rFont val="Calibri"/>
        <family val="2"/>
        <scheme val="minor"/>
      </rPr>
      <t xml:space="preserve">Zur Durchführung der Basisprüfung gibt es zwei mögliche Herangehensweisen, die Sie vorab wählen können:
</t>
    </r>
    <r>
      <rPr>
        <b/>
        <sz val="11"/>
        <rFont val="Calibri"/>
        <family val="2"/>
        <scheme val="minor"/>
      </rPr>
      <t>Möglichkeit 1:</t>
    </r>
    <r>
      <rPr>
        <sz val="11"/>
        <rFont val="Calibri"/>
        <family val="2"/>
        <scheme val="minor"/>
      </rPr>
      <t xml:space="preserve"> Es besteht die Möglichkeit die Basisprüfung über die Schnellauswahl abzukürzen. Für die Schnellauswahl muss lediglich eine Frage beantwortet werden 
(Frage 1). Die Schnellauswahl ist dann gut geeignet, sofern Sie bereits (genau) wissen, ob Ihr Vorhaben klimarelevant ist oder nicht. Falls Sie die Frage 1 mit "ja" beantworten können, können Sie direkt mit der Hauptprüfung weiter machen. Falls Sie die Frage 1 mit "nein" beantworten können, ist die Prüfung an dieser Stelle bereits beendet. In diesem Fall sollten Sie Ihre Antwortwahl noch kurz begründen. Sofern Sie sich bei der Antwort nicht ganz sicher sind ("möglich"), können Sie alternativ die Detailfragen (Möglichkeit 2) beantworten.
</t>
    </r>
    <r>
      <rPr>
        <b/>
        <sz val="11"/>
        <rFont val="Calibri"/>
        <family val="2"/>
        <scheme val="minor"/>
      </rPr>
      <t xml:space="preserve">Möglichkeit 2: </t>
    </r>
    <r>
      <rPr>
        <sz val="11"/>
        <rFont val="Calibri"/>
        <family val="2"/>
        <scheme val="minor"/>
      </rPr>
      <t>Die Detailfragen bestehen aus 7 Fragen, die klimarelevante Bereiche abdecken. Durch das Abfragen verschiedenster Bereiche, sollen die Rahmenbedingungen des Vorhabens geklärt werden. Somit kann eine erste Einschätzung darüber erfolgen, ob Ihr Vorhaben klimarelevant ist oder nicht. Eine Klimarelevanz liegt dann vor, wenn mindestens eine der 7 Detailfragen mit „ja“ oder „möglich“ angekreuzt wird. Sofern dies der Fall ist, sollte in Stufe 2 die Hauptprüfung durchgeführt werden, um das Vorhaben nochmals genauer auf dessen Klimawirkung hin untersuchen zu können. Falls alle Fragen mit „nein“ beantwortet werden können, ist das Vorhaben nicht klimarelevant. Die Klimawirkungsprüfung ist somit bereits abgeschlossen und Stufe 2 muss nicht mehr durchlaufen werden. In diesem Fall sollten Sie Ihre Antwortwahl noch begründen.</t>
    </r>
  </si>
  <si>
    <t>Durch die Handlungsfeldabfrage wird geklärt, welches Handlungsfeld überwiegend durch das Vorhaben betroffen ist. Die Hauptprüfung kann in insgesamt 5 Handlungsfeldern (Gebäude &amp; Erneuerbare Energien; Mobilität; Nicht Energetische Emissionen; Konsum, Ernährung &amp; Reisen; Verwaltungsintere Aktivitäten) durchgeführt werden. Die Hauptprüfung wird in der Regel nur anhand von einem Handlungsfeld durchlaufen. Ein Vorhaben kann theoretisch aber auch mehrere Handlungsfelder abdecken. Wählen Sie in diesem Fall das Handlungsfeld, beim dem das Vorhaben die größten Auswirkungen hat. Gegebenenfalls können aber auch zwei oder mehrere Hauptprüfungen separat durchgeführt werden. Zur einfacheren Auswahl des richtigen Handlungsfeldes finden Sie im Tabellenblatt "Handlungsfeldabfrage" daher Leitfragen, die Ihnen dabei helfen sollen Ihr Vorhaben dem richtigen Handlungsfeld zuordnen zu können. Sobald Sie das richtige Handlungsfeld gewählt haben, können Sie mit der entsprechenden Hauptprüfung fortfahren.</t>
  </si>
  <si>
    <r>
      <rPr>
        <u/>
        <sz val="11"/>
        <rFont val="Calibri"/>
        <family val="2"/>
        <scheme val="minor"/>
      </rPr>
      <t>Allgemein:</t>
    </r>
    <r>
      <rPr>
        <sz val="11"/>
        <rFont val="Calibri"/>
        <family val="2"/>
        <scheme val="minor"/>
      </rPr>
      <t xml:space="preserve">
Je nachdem welches Handlungsfeld in der Handlungsfeldabfrage gewählt wurde - es können auch zwei oder mehrere Handlungsfelder nacheinander für das selbe Vorhaben behandelt werden - kann das entsprechende Tabellenblatt für die Hauptprüfung bearbeitet werden. Bei der Hauptprüfung werden sowohl quantitative, als auch qualitative Fragen zum jeweiligen Handlungsfeld gestellt. Hierdurch soll eruiert werden, wie klimarelevant Ihr Vorhaben wirklich ist (Stärke der Auswirkungen) und ob das Vorhaben eine eher positive oder eine eher negative Auswirkung auf das Klima hat. In einzelnen Fällen wird die rein quantitative Abfrage durch qualitative Fragen ersetzt, da eine quantitative Abfrage in diesen Fällen nicht sinnvoll wäre (Bsp. Handlungsfeld "Konsum, Ernährung &amp; Reisen", sowie bei einzelnen Handlungsbereichen im Handlungsfeld "Verwaltungsinterne Aktivitäten"). Basierend auf der in der Hauptprüfung gewählten Antworten-Kombination kann festgestellt werden, ob das Vorhaben eine größere relevante positive oder negative Klimawirkung hat. Nach Beantwortung aller Fragen, wird Ihnen automatisch angezeigt, ob eine Alternativenprüfung für Ihr Vorhaben empfohlen wird, dringend durchgeführt werden sollte, oder weniger/nicht notwendig ist. Zudem erscheint sowohl eine kurze Begründung dafür, wieso Ihr Vorhaben gegebenenfalls auf Alternativen überprüft werden sollte, als auch eine Hilfestellung mit Tipps und Instrumenten für die Durchführung der Alternativenprüfung.
</t>
    </r>
    <r>
      <rPr>
        <u/>
        <sz val="11"/>
        <rFont val="Calibri"/>
        <family val="2"/>
        <scheme val="minor"/>
      </rPr>
      <t xml:space="preserve">Aufbau der Hauptprüfung:
</t>
    </r>
    <r>
      <rPr>
        <sz val="11"/>
        <rFont val="Calibri"/>
        <family val="2"/>
        <scheme val="minor"/>
      </rPr>
      <t xml:space="preserve">
Bei den meisten Handlungsfeldern wird zunächst (Frage 1) die Einwohnerzahl der Kommune abgefragt und durch den/die Nutzer*in mauell eingegeben. Anhand der Einwohnerzahl wird für die zweite Frage die Menge der zusätzlichen/eingesparten THG-Emissionen (t/Jahr), welche durch Ihr Vorhaben hervorgerufen werden, ermittelt. Zur besseren Einordnung Ihres Vorhabens werden Ihnen dafür konkrete Tonnagen angegeben, um das Vorhaben als „wenig klimarelevant“, „teilweise klimarelevant“ oder „sehr klimarelevant“ einstufen zu können. Zudem sind die Werte mit entsprechenden Orientierungshilfen versehen, um Ihnen die Berechnung (sofern Daten vorliegen) gegebenenfalls zu erleichtern. Anhand der Einschätzung kann das entsprechende Antwortfeld angekreuzt werden. Die Werte basieren auf der Annahme, dass der durchschnittliche Pro-Kopf Ausstoß an THG-Emissionen ca. 10 Tonnen/Jahr beträgt. Mit Hilfe der ersten beiden Fragen kann ein Multiplikationsfaktor errechnet werden. Dieser Faktor gewichtet die darauffolgenden Antworten entsprechend schwächer oder stärker. 
Ausnahmen: Ist die Frage nach der Einwohnerzahl in dem von Ihnen ausgewählten Handlungsfeld nicht hinterlegt, wird alternativ eine qualitative Frage gestellt, da eine quantitative Abfrage in diesem Fall nicht sinnvoll wäre.
Die anschließenden Fragen bewerten die Klimawirkung des Vorhabens ((sehr) negativer Effekt auf das Klima; (sehr) positiver Effekt auf das Klima; Kein zusätzlicher Effekt). Zur Beantwortung der Fragen darf jeweils nur eine Antwortmöglichkeit pro Frage angeklickt werden. Für ein Ergebnis müssen aber alle Fragen beantwortet sein. Alle Fragen beziehen sich dabei auf mögliche Veränderungen, die durch ein Vorhaben oder eine Maßnahme hervorgerufen werden. Die Fragen sollen daher mithilfe eines Vorher-Nachher Vergleichs beantwortet werden.
  </t>
    </r>
    <r>
      <rPr>
        <b/>
        <sz val="11"/>
        <rFont val="Calibri"/>
        <family val="2"/>
        <scheme val="minor"/>
      </rPr>
      <t xml:space="preserve">Vorher </t>
    </r>
    <r>
      <rPr>
        <sz val="11"/>
        <rFont val="Calibri"/>
        <family val="2"/>
        <scheme val="minor"/>
      </rPr>
      <t xml:space="preserve">       =     Auswirkungen bei </t>
    </r>
    <r>
      <rPr>
        <b/>
        <sz val="11"/>
        <rFont val="Calibri"/>
        <family val="2"/>
        <scheme val="minor"/>
      </rPr>
      <t>NICHT</t>
    </r>
    <r>
      <rPr>
        <sz val="11"/>
        <rFont val="Calibri"/>
        <family val="2"/>
        <scheme val="minor"/>
      </rPr>
      <t xml:space="preserve"> Umsetzung eines Vorhabens
  </t>
    </r>
    <r>
      <rPr>
        <b/>
        <sz val="11"/>
        <rFont val="Calibri"/>
        <family val="2"/>
        <scheme val="minor"/>
      </rPr>
      <t>Nachher</t>
    </r>
    <r>
      <rPr>
        <sz val="11"/>
        <rFont val="Calibri"/>
        <family val="2"/>
        <scheme val="minor"/>
      </rPr>
      <t xml:space="preserve">     =     Veränderungen/Auswirkungen </t>
    </r>
    <r>
      <rPr>
        <b/>
        <sz val="11"/>
        <rFont val="Calibri"/>
        <family val="2"/>
        <scheme val="minor"/>
      </rPr>
      <t>NACH</t>
    </r>
    <r>
      <rPr>
        <sz val="11"/>
        <rFont val="Calibri"/>
        <family val="2"/>
        <scheme val="minor"/>
      </rPr>
      <t xml:space="preserve"> Umsetzung eines Vorhabens
Abschließend wird anhand der gewählten Antworten-Kombination eine Empfehlung eingeblendet, ob gegebenenfalls eine Alternativenprüfung für das Vorhaben durchgeführt werden sollte oder nicht. Insbesondere im Falle einer sehr negativen Klimawirkung durch das Vorhaben, aber auch bei Vorhaben, die möglicherweise eine zwar positive Wirkung haben, bei der aber noch Optimierungspotenzial besteht, wird empfohlen eine Alternativenprüfung durchzuführen. Liegt bereits eine sehr positive Klimawirkung vor, wird keine Prüfung von Alternativen empfohlen, da die Maßnahme bereits ihr volles Potenzial ausschöpft. Die Empfehlung, sowie eine entsprechende Begründung erscheint automatisch nach Vervollständigung der Fragen in der Hauptprüfung.</t>
    </r>
  </si>
  <si>
    <r>
      <rPr>
        <b/>
        <sz val="12"/>
        <rFont val="Calibri"/>
        <family val="2"/>
        <scheme val="minor"/>
      </rPr>
      <t xml:space="preserve">Hinweis (Bitte vorab lesen):
</t>
    </r>
    <r>
      <rPr>
        <sz val="12"/>
        <rFont val="Calibri"/>
        <family val="2"/>
        <scheme val="minor"/>
      </rPr>
      <t xml:space="preserve">Zur einfacheren Beantwortung der Fragen, sind alle Fragen mit zusätzlichen Informationen und Beispielen versehen. Hierfür einfach mit der Maus auf das </t>
    </r>
    <r>
      <rPr>
        <b/>
        <i/>
        <sz val="16"/>
        <color rgb="FFFF0000"/>
        <rFont val="Monotype Corsiva"/>
        <family val="4"/>
      </rPr>
      <t xml:space="preserve">i </t>
    </r>
    <r>
      <rPr>
        <sz val="12"/>
        <rFont val="Calibri"/>
        <family val="2"/>
        <scheme val="minor"/>
      </rPr>
      <t>Symbol zeigen.</t>
    </r>
    <r>
      <rPr>
        <b/>
        <sz val="12"/>
        <rFont val="Calibri"/>
        <family val="2"/>
        <scheme val="minor"/>
      </rPr>
      <t xml:space="preserve">
</t>
    </r>
    <r>
      <rPr>
        <u/>
        <sz val="12"/>
        <rFont val="Calibri"/>
        <family val="2"/>
        <scheme val="minor"/>
      </rPr>
      <t>Zwei Herangehensweisen zur Durchführung der Basisprüfung:</t>
    </r>
    <r>
      <rPr>
        <b/>
        <sz val="12"/>
        <rFont val="Calibri"/>
        <family val="2"/>
        <scheme val="minor"/>
      </rPr>
      <t xml:space="preserve">
</t>
    </r>
    <r>
      <rPr>
        <sz val="12"/>
        <rFont val="Calibri"/>
        <family val="2"/>
        <scheme val="minor"/>
      </rPr>
      <t xml:space="preserve">Möglichkeit 1: Über die </t>
    </r>
    <r>
      <rPr>
        <b/>
        <sz val="12"/>
        <rFont val="Calibri"/>
        <family val="2"/>
        <scheme val="minor"/>
      </rPr>
      <t>Schnellauswahl</t>
    </r>
    <r>
      <rPr>
        <sz val="12"/>
        <rFont val="Calibri"/>
        <family val="2"/>
        <scheme val="minor"/>
      </rPr>
      <t xml:space="preserve"> haben Sie die Möglichkeit die Basisprüfung abzukürzen. Für die Schnellauswahl muss lediglich eine Frage (Frage 1) beantwortet werden.
                           Bitte begründen Sie kurz Ihre Antwort. Sollten Sie sich unsicher sein, können sie alternativ die Detailfragen (Möglichkeit 2) beantworten. 
Möglichkeit 2: Bitte beantworten Sie alle </t>
    </r>
    <r>
      <rPr>
        <b/>
        <sz val="12"/>
        <rFont val="Calibri"/>
        <family val="2"/>
        <scheme val="minor"/>
      </rPr>
      <t>Detailfragen</t>
    </r>
    <r>
      <rPr>
        <sz val="12"/>
        <rFont val="Calibri"/>
        <family val="2"/>
        <scheme val="minor"/>
      </rPr>
      <t xml:space="preserve"> (Fragen 2 - 8) der Reihe nach und wählen Sie pro Frage nur</t>
    </r>
    <r>
      <rPr>
        <b/>
        <sz val="12"/>
        <rFont val="Calibri"/>
        <family val="2"/>
        <scheme val="minor"/>
      </rPr>
      <t xml:space="preserve"> EINE</t>
    </r>
    <r>
      <rPr>
        <sz val="12"/>
        <rFont val="Calibri"/>
        <family val="2"/>
        <scheme val="minor"/>
      </rPr>
      <t xml:space="preserve"> Antwortoption. Bitte begründen Sie kurz Ihre Antwort.</t>
    </r>
  </si>
  <si>
    <t xml:space="preserve">Wird durch das Vorhaben neu gebaut bzw. werden öffentlich 
und/oder private Gebäudebestände oder Anlagen verändert? </t>
  </si>
  <si>
    <r>
      <rPr>
        <b/>
        <sz val="12"/>
        <rFont val="Calibri"/>
        <family val="2"/>
        <scheme val="minor"/>
      </rPr>
      <t>Hinweis zur Bewertung der Detailfragen (Fragen 2 - 8):</t>
    </r>
    <r>
      <rPr>
        <sz val="12"/>
        <rFont val="Calibri"/>
        <family val="2"/>
        <scheme val="minor"/>
      </rPr>
      <t xml:space="preserve"> 
Eine Klimarelevanz liegt vor, sofern eine der sieben Detailfragen mit "ja", oder "möglich" angekreuzt wurde. Da die Fragen sehr unterschiedliche klimarelevante Themenbereiche abdecken, werden die Antworten unabhängig von einander gewertet. Sofern daher nicht alle Fragen mit einem deutlichen "nein" beantwortet werden können, wird die Durchführung der Hauptprüfung empfohlen. In der Hauptprüfung kann nochmals detaillierter festgestellt werden, wie stark die Klimawirkung tatsächlich ist.</t>
    </r>
  </si>
  <si>
    <r>
      <rPr>
        <b/>
        <sz val="11"/>
        <color theme="1"/>
        <rFont val="Calibri"/>
        <family val="2"/>
        <scheme val="minor"/>
      </rPr>
      <t>Hat das Vorhaben einen Einfluss auf die Energieversorgung in Ihrer Kommune?</t>
    </r>
    <r>
      <rPr>
        <sz val="11"/>
        <color theme="1"/>
        <rFont val="Calibri"/>
        <family val="2"/>
        <scheme val="minor"/>
      </rPr>
      <t xml:space="preserve">
Beispiele: Ausbau/Effizienzsteigerung der Wärmenetze, Nutzung erneuerbarer Energien, etc.</t>
    </r>
  </si>
  <si>
    <r>
      <rPr>
        <b/>
        <sz val="11"/>
        <color theme="1"/>
        <rFont val="Calibri"/>
        <family val="2"/>
        <scheme val="minor"/>
      </rPr>
      <t>Werden durch das Vorhaben private Gebäudebestände verändert?</t>
    </r>
    <r>
      <rPr>
        <sz val="11"/>
        <color theme="1"/>
        <rFont val="Calibri"/>
        <family val="2"/>
        <scheme val="minor"/>
      </rPr>
      <t xml:space="preserve">
Beispiele: Sanierung, Austausch, etc.</t>
    </r>
  </si>
  <si>
    <r>
      <rPr>
        <b/>
        <sz val="11"/>
        <color theme="1"/>
        <rFont val="Calibri"/>
        <family val="2"/>
        <scheme val="minor"/>
      </rPr>
      <t xml:space="preserve">Wird durch das Vorhaben neu gebaut? </t>
    </r>
    <r>
      <rPr>
        <sz val="11"/>
        <color theme="1"/>
        <rFont val="Calibri"/>
        <family val="2"/>
        <scheme val="minor"/>
      </rPr>
      <t xml:space="preserve">
Beispiele: Bau nach gesetzlichen oder übergesetzlichen Standards, etc.</t>
    </r>
  </si>
  <si>
    <r>
      <rPr>
        <b/>
        <sz val="11"/>
        <color theme="1"/>
        <rFont val="Calibri"/>
        <family val="2"/>
        <scheme val="minor"/>
      </rPr>
      <t>Führt das Vorhaben zu einer Veränderung des Verkehrsaufkommens oder des Verkehrsangebots in Ihrer Kommune?</t>
    </r>
    <r>
      <rPr>
        <sz val="11"/>
        <color theme="1"/>
        <rFont val="Calibri"/>
        <family val="2"/>
        <scheme val="minor"/>
      </rPr>
      <t xml:space="preserve">
Beispiele: Anstieg oder Verringerung des Verkehrsaufkommens oder -angebots</t>
    </r>
  </si>
  <si>
    <r>
      <rPr>
        <b/>
        <sz val="11"/>
        <color theme="1"/>
        <rFont val="Calibri"/>
        <family val="2"/>
        <scheme val="minor"/>
      </rPr>
      <t>Hat das Vorhaben einen Einfluss auf die Parksituation in Ihrer Kommune?</t>
    </r>
    <r>
      <rPr>
        <sz val="11"/>
        <color theme="1"/>
        <rFont val="Calibri"/>
        <family val="2"/>
        <scheme val="minor"/>
      </rPr>
      <t xml:space="preserve">
Beispiele: autofreie Zone, hohe/niedrige/keine Parkgebühren, Parkraumreduktion/-erhöhung, etc.</t>
    </r>
  </si>
  <si>
    <r>
      <rPr>
        <b/>
        <sz val="11"/>
        <color theme="1"/>
        <rFont val="Calibri"/>
        <family val="2"/>
        <scheme val="minor"/>
      </rPr>
      <t>Führt das Vorhaben zu einer Verkehrsreduktion/-erhöhung in Ihrer Kommune?</t>
    </r>
    <r>
      <rPr>
        <sz val="11"/>
        <color theme="1"/>
        <rFont val="Calibri"/>
        <family val="2"/>
        <scheme val="minor"/>
      </rPr>
      <t xml:space="preserve">
Beisppiele: Pkw-Maut, bessere/schlechtere Fahrradinfrastruktur, günstiger/teurer ÖPNV, steigende/fallende Benzinpreise, etc.</t>
    </r>
  </si>
  <si>
    <r>
      <rPr>
        <b/>
        <sz val="11"/>
        <color theme="1"/>
        <rFont val="Calibri"/>
        <family val="2"/>
        <scheme val="minor"/>
      </rPr>
      <t>Hat das Vorhaben einen Einfluss auf das Abwasserbehandlungsangebot in Ihrer Kommune?</t>
    </r>
    <r>
      <rPr>
        <sz val="11"/>
        <color theme="1"/>
        <rFont val="Calibri"/>
        <family val="2"/>
        <scheme val="minor"/>
      </rPr>
      <t xml:space="preserve">
Beispiele: Neue Verfahren und/oder neue Pumpen, Steigerung der Effizienz, energetische Klärschlammentsorgung, etc.</t>
    </r>
  </si>
  <si>
    <r>
      <rPr>
        <b/>
        <sz val="11"/>
        <color theme="1"/>
        <rFont val="Calibri"/>
        <family val="2"/>
        <scheme val="minor"/>
      </rPr>
      <t>Hat das Vorhaben einen Einfluss auf die produzierte Abfallmenge in Ihrer Kommune?</t>
    </r>
    <r>
      <rPr>
        <sz val="11"/>
        <color theme="1"/>
        <rFont val="Calibri"/>
        <family val="2"/>
        <scheme val="minor"/>
      </rPr>
      <t xml:space="preserve">
Beispiele: Mülltrennung, Schaffung von Angeboten und Areizen zur Reduktion, etc.</t>
    </r>
  </si>
  <si>
    <r>
      <rPr>
        <b/>
        <sz val="11"/>
        <color theme="1"/>
        <rFont val="Calibri"/>
        <family val="2"/>
        <scheme val="minor"/>
      </rPr>
      <t>Hat das Vorhaben einen Einfluss auf Verwertungsprozesse oder das Abfallentsorgungsangebot in Ihrer Kommune?</t>
    </r>
    <r>
      <rPr>
        <sz val="11"/>
        <color theme="1"/>
        <rFont val="Calibri"/>
        <family val="2"/>
        <scheme val="minor"/>
      </rPr>
      <t xml:space="preserve">
Beispiele: "Waste-to-Energy", neue Technologien, energetische Nutzung von Deponiegas, Bau von Biogasanlagen, etc.</t>
    </r>
  </si>
  <si>
    <r>
      <rPr>
        <b/>
        <sz val="11"/>
        <color theme="1"/>
        <rFont val="Calibri"/>
        <family val="2"/>
        <scheme val="minor"/>
      </rPr>
      <t>Führt das Vorhaben zu einer Veränderung der Flächen innerhalb Ihrer Kommune?</t>
    </r>
    <r>
      <rPr>
        <sz val="11"/>
        <color theme="1"/>
        <rFont val="Calibri"/>
        <family val="2"/>
        <scheme val="minor"/>
      </rPr>
      <t xml:space="preserve">
Beispiele: Wiedervernässung von Moorflächen, Renaturierung von Flächen, etc.</t>
    </r>
  </si>
  <si>
    <r>
      <rPr>
        <b/>
        <sz val="11"/>
        <color theme="1"/>
        <rFont val="Calibri"/>
        <family val="2"/>
        <scheme val="minor"/>
      </rPr>
      <t>Wird durch das Vorhaben die Nutzungsweise bestehender Flächen innerhalb ihrer Kommune verändert?</t>
    </r>
    <r>
      <rPr>
        <sz val="11"/>
        <color theme="1"/>
        <rFont val="Calibri"/>
        <family val="2"/>
        <scheme val="minor"/>
      </rPr>
      <t xml:space="preserve">
Beispiele: Bildung von Grüngürteln, Umstellung auf biologische Landwirtschaft, etc.</t>
    </r>
  </si>
  <si>
    <r>
      <rPr>
        <b/>
        <sz val="11"/>
        <color theme="1"/>
        <rFont val="Calibri"/>
        <family val="2"/>
        <scheme val="minor"/>
      </rPr>
      <t>Hat das Vorhaben grundsätzlich einen Einfluss auf das Nutzverhalten der Bürger*innen in Ihrer Kommune?</t>
    </r>
    <r>
      <rPr>
        <sz val="11"/>
        <color theme="1"/>
        <rFont val="Calibri"/>
        <family val="2"/>
        <scheme val="minor"/>
      </rPr>
      <t xml:space="preserve">
Beispiele: Veränderte Nachfrage von Produkten und Gütern, oder verändertes Angebot und Infrastruktur, etc.</t>
    </r>
  </si>
  <si>
    <r>
      <rPr>
        <b/>
        <sz val="11"/>
        <color theme="1"/>
        <rFont val="Calibri"/>
        <family val="2"/>
        <scheme val="minor"/>
      </rPr>
      <t>Hat das Vorhaben einen Einfluss auf das Verhalten im Bereich Ernährung?</t>
    </r>
    <r>
      <rPr>
        <sz val="11"/>
        <color theme="1"/>
        <rFont val="Calibri"/>
        <family val="2"/>
        <scheme val="minor"/>
      </rPr>
      <t xml:space="preserve">
Beispiele: Saisonale, regionale Nahrungsmittel, vegetarische/vegane Ernährung, etc.</t>
    </r>
  </si>
  <si>
    <r>
      <rPr>
        <b/>
        <sz val="11"/>
        <color theme="1"/>
        <rFont val="Calibri"/>
        <family val="2"/>
        <scheme val="minor"/>
      </rPr>
      <t>Hat das Vorhaben einen Einfluss auf das Verhalten im Bereich Konsum?</t>
    </r>
    <r>
      <rPr>
        <sz val="11"/>
        <color theme="1"/>
        <rFont val="Calibri"/>
        <family val="2"/>
        <scheme val="minor"/>
      </rPr>
      <t xml:space="preserve">
Beispiele: Längere Nutzung von weniger und nachhaltigeren Produkten, bspw. durch Unverpackladen, Repair Cafés, etc.</t>
    </r>
  </si>
  <si>
    <r>
      <rPr>
        <b/>
        <sz val="11"/>
        <color theme="1"/>
        <rFont val="Calibri"/>
        <family val="2"/>
        <scheme val="minor"/>
      </rPr>
      <t>Hat das Vorhaben einen Einfluss auf das Verhalten im Bereich Reisen?</t>
    </r>
    <r>
      <rPr>
        <sz val="11"/>
        <color theme="1"/>
        <rFont val="Calibri"/>
        <family val="2"/>
        <scheme val="minor"/>
      </rPr>
      <t xml:space="preserve">
Beispiele: Urlaubsreisen durch Flugzeug, Schiff, oder alternative Fortbewegungsmittel, etc.</t>
    </r>
  </si>
  <si>
    <r>
      <rPr>
        <b/>
        <sz val="11"/>
        <color theme="1"/>
        <rFont val="Calibri"/>
        <family val="2"/>
        <scheme val="minor"/>
      </rPr>
      <t>Hat das Vorhaben einen Einfluss auf die Beschaffung von Produkten?</t>
    </r>
    <r>
      <rPr>
        <sz val="11"/>
        <color theme="1"/>
        <rFont val="Calibri"/>
        <family val="2"/>
        <scheme val="minor"/>
      </rPr>
      <t xml:space="preserve">
Beispiele: Klimaschonende Verpflegung, Büroausstattung, etc.</t>
    </r>
  </si>
  <si>
    <r>
      <rPr>
        <b/>
        <sz val="11"/>
        <color theme="1"/>
        <rFont val="Calibri"/>
        <family val="2"/>
        <scheme val="minor"/>
      </rPr>
      <t>Wird durch das Vorhaben die lokale Straßenbeleuchtung saniert?</t>
    </r>
    <r>
      <rPr>
        <sz val="11"/>
        <color theme="1"/>
        <rFont val="Calibri"/>
        <family val="2"/>
        <scheme val="minor"/>
      </rPr>
      <t xml:space="preserve">
Beispiele: Autausch durch neue LED-Leuchten, etc.</t>
    </r>
  </si>
  <si>
    <r>
      <rPr>
        <b/>
        <sz val="11"/>
        <color theme="1"/>
        <rFont val="Calibri"/>
        <family val="2"/>
        <scheme val="minor"/>
      </rPr>
      <t>Verändert das Vorhaben den kommunalen Fuhrpark?</t>
    </r>
    <r>
      <rPr>
        <sz val="11"/>
        <color theme="1"/>
        <rFont val="Calibri"/>
        <family val="2"/>
        <scheme val="minor"/>
      </rPr>
      <t xml:space="preserve">
Beispiele: Umstellung auf Hybrid- oder Elektroautos, Anschaffung von Jobrädern, etc.</t>
    </r>
  </si>
  <si>
    <r>
      <rPr>
        <b/>
        <sz val="12"/>
        <rFont val="Calibri"/>
        <family val="2"/>
        <scheme val="minor"/>
      </rPr>
      <t xml:space="preserve">Hinweis (Bitte vorab lesen):
</t>
    </r>
    <r>
      <rPr>
        <sz val="12"/>
        <rFont val="Calibri"/>
        <family val="2"/>
        <scheme val="minor"/>
      </rPr>
      <t xml:space="preserve">- Zur einfacheren Beantwortung der Fragen, sind einige Fragen und Antwortoptionen mit zusätzlichen Informationen und Beispielen versehen. Hierfür einfach mit der Maus auf das </t>
    </r>
    <r>
      <rPr>
        <b/>
        <i/>
        <sz val="16"/>
        <color rgb="FFFF0000"/>
        <rFont val="Monotype Corsiva"/>
        <family val="4"/>
      </rPr>
      <t xml:space="preserve">i </t>
    </r>
    <r>
      <rPr>
        <sz val="12"/>
        <rFont val="Calibri"/>
        <family val="2"/>
        <scheme val="minor"/>
      </rPr>
      <t xml:space="preserve">Symbol zeigen.
- Bitte beantworten Sie </t>
    </r>
    <r>
      <rPr>
        <b/>
        <sz val="12"/>
        <rFont val="Calibri"/>
        <family val="2"/>
        <scheme val="minor"/>
      </rPr>
      <t>ALLE</t>
    </r>
    <r>
      <rPr>
        <sz val="12"/>
        <rFont val="Calibri"/>
        <family val="2"/>
        <scheme val="minor"/>
      </rPr>
      <t xml:space="preserve"> Fragen der Reihe nach und wählen Sie pro Frage nur </t>
    </r>
    <r>
      <rPr>
        <b/>
        <sz val="12"/>
        <rFont val="Calibri"/>
        <family val="2"/>
        <scheme val="minor"/>
      </rPr>
      <t>EINE</t>
    </r>
    <r>
      <rPr>
        <sz val="12"/>
        <rFont val="Calibri"/>
        <family val="2"/>
        <scheme val="minor"/>
      </rPr>
      <t xml:space="preserve"> Antwortoption. Bitte begründen Sie kurz Ihre Antwort.
- Für die Beantwortung der Fragen soll die Klimawirkung des Vorhabens nach dessen Fertigstellung betrachtet werden. Alle Fragen sollen daher mit Hilfe eines Vorher-Nachher Vergleichs beantwortet werden.
</t>
    </r>
    <r>
      <rPr>
        <b/>
        <sz val="12"/>
        <rFont val="Calibri"/>
        <family val="2"/>
        <scheme val="minor"/>
      </rPr>
      <t xml:space="preserve">            Vorher        =     Auswirkungen bei NICHT Umsetzung des Vorhabens
            Nachher     =     Veränderungen/Auswirkungen nach Umsetzung des Vorhabens</t>
    </r>
  </si>
  <si>
    <r>
      <t>Inwieweit führt das Vorhaben zu einer Veränderung des kommunalen Endenergieverbrauchs? (</t>
    </r>
    <r>
      <rPr>
        <b/>
        <sz val="11"/>
        <color theme="1"/>
        <rFont val="Calibri"/>
        <family val="2"/>
        <scheme val="minor"/>
      </rPr>
      <t>Energienachfrage</t>
    </r>
    <r>
      <rPr>
        <sz val="11"/>
        <color theme="1"/>
        <rFont val="Calibri"/>
        <family val="2"/>
        <scheme val="minor"/>
      </rPr>
      <t>)</t>
    </r>
  </si>
  <si>
    <r>
      <rPr>
        <b/>
        <sz val="9"/>
        <color theme="1"/>
        <rFont val="Calibri"/>
        <family val="2"/>
      </rPr>
      <t>Neubau</t>
    </r>
    <r>
      <rPr>
        <sz val="9"/>
        <color theme="1"/>
        <rFont val="Calibri"/>
        <family val="2"/>
      </rPr>
      <t xml:space="preserve">
Bauvorhaben nach "standard" Effizienzstandards</t>
    </r>
  </si>
  <si>
    <r>
      <rPr>
        <b/>
        <sz val="9"/>
        <color theme="1"/>
        <rFont val="Calibri"/>
        <family val="2"/>
      </rPr>
      <t>Neubau</t>
    </r>
    <r>
      <rPr>
        <sz val="9"/>
        <color theme="1"/>
        <rFont val="Calibri"/>
        <family val="2"/>
      </rPr>
      <t xml:space="preserve">
Bauvorhaben nach (hoch)effizienten energetischen Standards</t>
    </r>
  </si>
  <si>
    <t>Reduktion klimafreundlicher Flächen</t>
  </si>
  <si>
    <t>Ausbau klimafreundlicher Flächen</t>
  </si>
  <si>
    <t>Verschlechterung der land- 
und forstwirtschafltichen Nutzung</t>
  </si>
  <si>
    <t>Verbesserung der land- 
und forstwirtschaftlichen Nutzung</t>
  </si>
  <si>
    <r>
      <t xml:space="preserve">Führt das Vorhaben zu einer </t>
    </r>
    <r>
      <rPr>
        <b/>
        <sz val="11"/>
        <color theme="1"/>
        <rFont val="Calibri"/>
        <family val="2"/>
        <scheme val="minor"/>
      </rPr>
      <t>klimarelevanten Verhaltensänderung</t>
    </r>
    <r>
      <rPr>
        <sz val="11"/>
        <color theme="1"/>
        <rFont val="Calibri"/>
        <family val="2"/>
        <scheme val="minor"/>
      </rPr>
      <t xml:space="preserve"> innerhalb oder außerhalb der Kommune in einem/mehreren der folgenden Bereiche? 
</t>
    </r>
    <r>
      <rPr>
        <b/>
        <sz val="11"/>
        <color theme="1"/>
        <rFont val="Calibri"/>
        <family val="2"/>
        <scheme val="minor"/>
      </rPr>
      <t>Bereiche:</t>
    </r>
    <r>
      <rPr>
        <sz val="11"/>
        <color theme="1"/>
        <rFont val="Calibri"/>
        <family val="2"/>
        <scheme val="minor"/>
      </rPr>
      <t xml:space="preserve"> Konsum, Ernährung, Reisen</t>
    </r>
  </si>
  <si>
    <r>
      <rPr>
        <b/>
        <sz val="9"/>
        <color theme="1"/>
        <rFont val="Calibri"/>
        <family val="2"/>
      </rPr>
      <t>Neubau</t>
    </r>
    <r>
      <rPr>
        <sz val="9"/>
        <color theme="1"/>
        <rFont val="Calibri"/>
        <family val="2"/>
      </rPr>
      <t xml:space="preserve">
Bauvorhaben nach
(hoch)effizienten energetischen Standards</t>
    </r>
  </si>
  <si>
    <t>Wie einfach ist der Veranstaltungsort zu erreichen (An- und Abreisemöglichkeiten)?</t>
  </si>
  <si>
    <r>
      <rPr>
        <b/>
        <sz val="12"/>
        <rFont val="Calibri"/>
        <family val="2"/>
        <scheme val="minor"/>
      </rPr>
      <t>Hinweis:</t>
    </r>
    <r>
      <rPr>
        <sz val="12"/>
        <rFont val="Calibri"/>
        <family val="2"/>
        <scheme val="minor"/>
      </rPr>
      <t xml:space="preserve">
Ziel der Alternativenprüfung ist es, im Rahmen einer Beschlussvorlage zu begründen, warum welche Alternative gewählt wurde.
Die folgenden Fragen sollen Ihnen eine Hilfestellung geben, um eine Alternativenprüfung durchzuführen und im Rahmen eines iterativen Prozesses weitere Klimaschutzpotenziale und Möglichkeiten für Ihr Vorhaben zu generieren. Somit kann schlussendlich eine fundierte und transpartente Begründung für ihre gewählte Alternative geschaffen werden. 
Die Fragen sind im Rahmen eines vollständigen Prozesses zur Alterntivenprüfung der Reihe nach aufgelistet. Es wird empfohlen, die Fragen sukzessive durchzugehen. Bei den Fragen werden im Rahmen des KöP-Projekts (Klimaschutz in öffentlichen Projekten) passende Instrumente vorgeschlagen, welche Ihnen kostenlos auf der Webseite (www.köp.de) zur Verfügung stehen.
</t>
    </r>
    <r>
      <rPr>
        <b/>
        <sz val="12"/>
        <color rgb="FFFF0000"/>
        <rFont val="Calibri"/>
        <family val="2"/>
        <scheme val="minor"/>
      </rPr>
      <t>Die Alternativenprüfung befindet sich derzeit noch in der Bearbeitungsphase. Alle Instrumente und Hilfen werden in Kürze auf der KöP-Homepage unter www.köp.de zu finden sein.</t>
    </r>
  </si>
  <si>
    <r>
      <rPr>
        <b/>
        <sz val="12"/>
        <rFont val="Calibri"/>
        <family val="2"/>
        <scheme val="minor"/>
      </rPr>
      <t xml:space="preserve">Hinweis (Bitte vorab lesen):
</t>
    </r>
    <r>
      <rPr>
        <sz val="12"/>
        <rFont val="Calibri"/>
        <family val="2"/>
        <scheme val="minor"/>
      </rPr>
      <t xml:space="preserve">- Zur einfacheren Beantwortung der Fragen, sind einige Fragen und Antwortoptionen mit zusätzlichen Informationen und Beispielen versehen. Hierfür einfach mit der Maus auf das </t>
    </r>
    <r>
      <rPr>
        <b/>
        <i/>
        <sz val="16"/>
        <color rgb="FFFF0000"/>
        <rFont val="Monotype Corsiva"/>
        <family val="4"/>
      </rPr>
      <t xml:space="preserve">i </t>
    </r>
    <r>
      <rPr>
        <sz val="12"/>
        <rFont val="Calibri"/>
        <family val="2"/>
        <scheme val="minor"/>
      </rPr>
      <t xml:space="preserve">Symbol zeigen.
- Bitte beantworten Sie </t>
    </r>
    <r>
      <rPr>
        <b/>
        <sz val="12"/>
        <rFont val="Calibri"/>
        <family val="2"/>
        <scheme val="minor"/>
      </rPr>
      <t>ALLE</t>
    </r>
    <r>
      <rPr>
        <sz val="12"/>
        <rFont val="Calibri"/>
        <family val="2"/>
        <scheme val="minor"/>
      </rPr>
      <t xml:space="preserve"> Fragen der Reihe nach und wählen Sie pro Frage nur </t>
    </r>
    <r>
      <rPr>
        <b/>
        <sz val="12"/>
        <rFont val="Calibri"/>
        <family val="2"/>
        <scheme val="minor"/>
      </rPr>
      <t>EINE</t>
    </r>
    <r>
      <rPr>
        <sz val="12"/>
        <rFont val="Calibri"/>
        <family val="2"/>
        <scheme val="minor"/>
      </rPr>
      <t xml:space="preserve"> Antwortoption. Bitte begründen Sie kurz Ihre Antwort.
-</t>
    </r>
    <r>
      <rPr>
        <b/>
        <sz val="12"/>
        <rFont val="Calibri"/>
        <family val="2"/>
        <scheme val="minor"/>
      </rPr>
      <t xml:space="preserve"> Ein Vorhaben betrifft in der Regel nur eines der drei folgenden Handlungsfelder. Kreuzen Sie bei den anderen Handlungsfeldern, die NICHT vom Vorhaben betroffen sind, bitte "Keine Veränderung" an, sodass ein Ergebniss
  generiert werden kann. Sollte Ihr Vorhaben mehrere Handlungsfelder betreffen, führen Sie die Prüfung bitte mehrmals durch und betrachten Sie die Handlungsfelder separat (Ergebnisse können nur für jeweils ein
  Handlungsfeld angegeben werden).</t>
    </r>
    <r>
      <rPr>
        <sz val="12"/>
        <rFont val="Calibri"/>
        <family val="2"/>
        <scheme val="minor"/>
      </rPr>
      <t xml:space="preserve">
- Für die Beantwortung der Fragen soll die Klimawirkung des Vorhabens nach dessen Fertigstellung betrachtet werden. Alle Fragen sollen daher mithilfe eines Vorher-Nachher Vergleichs beantwortet werden.
            </t>
    </r>
    <r>
      <rPr>
        <b/>
        <sz val="12"/>
        <rFont val="Calibri"/>
        <family val="2"/>
        <scheme val="minor"/>
      </rPr>
      <t>Vorher        =     Auswirkungen bei NICHT Umsetzung des Vorhabens
            Nachher     =     Veränderungen/Auswirkungen nach Umsetzung des Vorhabens</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</si>
</sst>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 #,##0.00_-;_-* &quot;-&quot;??_-;_-@_-"/>
    <numFmt numFmtId="165" formatCode="_-* #,##0_-;\-* #,##0_-;_-* &quot;-&quot;??_-;_-@_-"/>
    <numFmt numFmtId="166" formatCode="_-* #,##0.00\ _D_M_-;\-* #,##0.00\ _D_M_-;_-* &quot;-&quot;??\ _D_M_-;_-@_-"/>
  </numFmts>
  <fonts count="107">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1"/>
      <color theme="1"/>
      <name val="Calibri"/>
      <family val="2"/>
    </font>
    <font>
      <b/>
      <sz val="12"/>
      <name val="Calibri"/>
      <family val="2"/>
      <scheme val="minor"/>
    </font>
    <font>
      <sz val="10"/>
      <name val="Arial"/>
      <family val="2"/>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9"/>
      <color theme="1"/>
      <name val="Calibri"/>
      <family val="2"/>
    </font>
    <font>
      <sz val="9"/>
      <color indexed="81"/>
      <name val="Tahoma"/>
      <family val="2"/>
    </font>
    <font>
      <b/>
      <sz val="9"/>
      <color indexed="81"/>
      <name val="Tahoma"/>
      <family val="2"/>
    </font>
    <font>
      <sz val="11"/>
      <color theme="0"/>
      <name val="Calibri"/>
      <family val="2"/>
      <scheme val="minor"/>
    </font>
    <font>
      <b/>
      <sz val="12"/>
      <color theme="0"/>
      <name val="Calibri"/>
      <family val="2"/>
      <scheme val="minor"/>
    </font>
    <font>
      <sz val="11"/>
      <color theme="0"/>
      <name val="Calibri"/>
      <family val="2"/>
    </font>
    <font>
      <b/>
      <sz val="12"/>
      <color theme="1"/>
      <name val="Calibri"/>
      <family val="2"/>
    </font>
    <font>
      <sz val="11"/>
      <color theme="1"/>
      <name val="Calibri"/>
      <family val="2"/>
      <scheme val="minor"/>
    </font>
    <font>
      <sz val="11"/>
      <color rgb="FFFF0000"/>
      <name val="Calibri"/>
      <family val="2"/>
      <scheme val="minor"/>
    </font>
    <font>
      <sz val="9"/>
      <color indexed="81"/>
      <name val="Segoe UI"/>
      <family val="2"/>
    </font>
    <font>
      <b/>
      <sz val="9"/>
      <color indexed="81"/>
      <name val="Segoe UI"/>
      <family val="2"/>
    </font>
    <font>
      <sz val="12"/>
      <color theme="0"/>
      <name val="Calibri"/>
      <family val="2"/>
      <scheme val="minor"/>
    </font>
    <font>
      <b/>
      <sz val="12"/>
      <color rgb="FFFF0000"/>
      <name val="Calibri"/>
      <family val="2"/>
      <scheme val="minor"/>
    </font>
    <font>
      <b/>
      <sz val="20"/>
      <color theme="3"/>
      <name val="Calibri"/>
      <family val="2"/>
      <scheme val="minor"/>
    </font>
    <font>
      <b/>
      <sz val="18"/>
      <color theme="3"/>
      <name val="Cambria"/>
      <family val="2"/>
      <scheme val="major"/>
    </font>
    <font>
      <sz val="10"/>
      <name val="Arial"/>
      <family val="2"/>
    </font>
    <font>
      <u/>
      <sz val="10"/>
      <color indexed="12"/>
      <name val="Arial"/>
      <family val="2"/>
    </font>
    <font>
      <sz val="10"/>
      <color theme="1"/>
      <name val="Arial"/>
      <family val="2"/>
    </font>
    <font>
      <sz val="11"/>
      <name val="Calibri"/>
      <family val="2"/>
      <scheme val="minor"/>
    </font>
    <font>
      <sz val="10"/>
      <name val="Arial"/>
      <family val="2"/>
      <charset val="238"/>
    </font>
    <font>
      <sz val="10"/>
      <name val="Calibri"/>
      <family val="2"/>
      <scheme val="minor"/>
    </font>
    <font>
      <sz val="12"/>
      <color theme="1"/>
      <name val="Futura BkBT"/>
      <family val="2"/>
    </font>
    <font>
      <b/>
      <sz val="15"/>
      <color theme="3"/>
      <name val="Futura BkBT"/>
      <family val="2"/>
    </font>
    <font>
      <b/>
      <sz val="13"/>
      <color theme="3"/>
      <name val="Futura BkBT"/>
      <family val="2"/>
    </font>
    <font>
      <b/>
      <sz val="11"/>
      <color theme="3"/>
      <name val="Futura BkBT"/>
      <family val="2"/>
    </font>
    <font>
      <sz val="12"/>
      <color rgb="FF006100"/>
      <name val="Futura BkBT"/>
      <family val="2"/>
    </font>
    <font>
      <sz val="12"/>
      <color rgb="FF9C0006"/>
      <name val="Futura BkBT"/>
      <family val="2"/>
    </font>
    <font>
      <sz val="12"/>
      <color rgb="FF9C6500"/>
      <name val="Futura BkBT"/>
      <family val="2"/>
    </font>
    <font>
      <sz val="12"/>
      <color rgb="FF3F3F76"/>
      <name val="Futura BkBT"/>
      <family val="2"/>
    </font>
    <font>
      <b/>
      <sz val="12"/>
      <color rgb="FF3F3F3F"/>
      <name val="Futura BkBT"/>
      <family val="2"/>
    </font>
    <font>
      <b/>
      <sz val="12"/>
      <color rgb="FFFA7D00"/>
      <name val="Futura BkBT"/>
      <family val="2"/>
    </font>
    <font>
      <sz val="12"/>
      <color rgb="FFFA7D00"/>
      <name val="Futura BkBT"/>
      <family val="2"/>
    </font>
    <font>
      <b/>
      <sz val="12"/>
      <color theme="0"/>
      <name val="Futura BkBT"/>
      <family val="2"/>
    </font>
    <font>
      <sz val="12"/>
      <color rgb="FFFF0000"/>
      <name val="Futura BkBT"/>
      <family val="2"/>
    </font>
    <font>
      <i/>
      <sz val="12"/>
      <color rgb="FF7F7F7F"/>
      <name val="Futura BkBT"/>
      <family val="2"/>
    </font>
    <font>
      <b/>
      <sz val="12"/>
      <color theme="1"/>
      <name val="Futura BkBT"/>
      <family val="2"/>
    </font>
    <font>
      <sz val="12"/>
      <color theme="0"/>
      <name val="Futura BkBT"/>
      <family val="2"/>
    </font>
    <font>
      <sz val="10"/>
      <name val="Futura Bk BT"/>
      <family val="2"/>
    </font>
    <font>
      <sz val="12"/>
      <color theme="1"/>
      <name val="Futura Bk Bt"/>
      <family val="2"/>
    </font>
    <font>
      <b/>
      <sz val="18"/>
      <name val="Calibri"/>
      <family val="2"/>
      <scheme val="minor"/>
    </font>
    <font>
      <sz val="18"/>
      <color theme="1"/>
      <name val="Calibri"/>
      <family val="2"/>
      <scheme val="minor"/>
    </font>
    <font>
      <b/>
      <u/>
      <sz val="11"/>
      <name val="Calibri"/>
      <family val="2"/>
      <scheme val="minor"/>
    </font>
    <font>
      <b/>
      <sz val="16"/>
      <color theme="1"/>
      <name val="Calibri"/>
      <family val="2"/>
      <scheme val="minor"/>
    </font>
    <font>
      <b/>
      <sz val="11"/>
      <name val="Calibri"/>
      <family val="2"/>
      <scheme val="minor"/>
    </font>
    <font>
      <sz val="18"/>
      <name val="Calibri"/>
      <family val="2"/>
      <scheme val="minor"/>
    </font>
    <font>
      <b/>
      <sz val="11"/>
      <color rgb="FF000000"/>
      <name val="Calibri"/>
      <family val="2"/>
      <scheme val="minor"/>
    </font>
    <font>
      <sz val="11"/>
      <color rgb="FF000000"/>
      <name val="Calibri"/>
      <family val="2"/>
      <scheme val="minor"/>
    </font>
    <font>
      <b/>
      <sz val="10.5"/>
      <color theme="1"/>
      <name val="Calibri"/>
      <family val="2"/>
      <scheme val="minor"/>
    </font>
    <font>
      <b/>
      <sz val="14"/>
      <color theme="1"/>
      <name val="Calibri"/>
      <family val="2"/>
      <scheme val="minor"/>
    </font>
    <font>
      <sz val="11"/>
      <color theme="6" tint="-0.499984740745262"/>
      <name val="Calibri"/>
      <family val="2"/>
      <scheme val="minor"/>
    </font>
    <font>
      <sz val="12"/>
      <name val="Calibri"/>
      <family val="2"/>
      <scheme val="minor"/>
    </font>
    <font>
      <sz val="11"/>
      <name val="Calibri"/>
      <family val="2"/>
    </font>
    <font>
      <b/>
      <u/>
      <sz val="12"/>
      <name val="Calibri"/>
      <family val="2"/>
      <scheme val="minor"/>
    </font>
    <font>
      <b/>
      <sz val="12"/>
      <name val="Calibri"/>
      <family val="2"/>
    </font>
    <font>
      <sz val="9"/>
      <name val="Calibri"/>
      <family val="2"/>
    </font>
    <font>
      <b/>
      <sz val="11"/>
      <name val="Calibri"/>
      <family val="2"/>
    </font>
    <font>
      <b/>
      <sz val="14"/>
      <name val="Calibri"/>
      <family val="2"/>
      <scheme val="minor"/>
    </font>
    <font>
      <b/>
      <sz val="16"/>
      <name val="Calibri"/>
      <family val="2"/>
      <scheme val="minor"/>
    </font>
    <font>
      <u/>
      <sz val="12"/>
      <name val="Calibri"/>
      <family val="2"/>
      <scheme val="minor"/>
    </font>
    <font>
      <sz val="12"/>
      <color rgb="FFFF0000"/>
      <name val="Calibri"/>
      <family val="2"/>
      <scheme val="minor"/>
    </font>
    <font>
      <sz val="14"/>
      <name val="Calibri"/>
      <family val="2"/>
      <scheme val="minor"/>
    </font>
    <font>
      <sz val="14"/>
      <color rgb="FFFF0000"/>
      <name val="Calibri"/>
      <family val="2"/>
      <scheme val="minor"/>
    </font>
    <font>
      <sz val="8"/>
      <color theme="1"/>
      <name val="Calibri"/>
      <family val="2"/>
      <scheme val="minor"/>
    </font>
    <font>
      <b/>
      <u/>
      <sz val="12"/>
      <color theme="0"/>
      <name val="Calibri"/>
      <family val="2"/>
      <scheme val="minor"/>
    </font>
    <font>
      <b/>
      <i/>
      <sz val="16"/>
      <color rgb="FFFF0000"/>
      <name val="Goudy"/>
      <family val="1"/>
    </font>
    <font>
      <i/>
      <sz val="11"/>
      <color rgb="FFFF0000"/>
      <name val="Calibri"/>
      <family val="2"/>
      <scheme val="minor"/>
    </font>
    <font>
      <b/>
      <i/>
      <sz val="16"/>
      <color rgb="FFFF0000"/>
      <name val="Monotype Corsiva"/>
      <family val="4"/>
    </font>
    <font>
      <b/>
      <sz val="9"/>
      <color theme="1"/>
      <name val="Calibri"/>
      <family val="2"/>
    </font>
    <font>
      <b/>
      <sz val="14"/>
      <color rgb="FFFF0000"/>
      <name val="Monotype Corsiva"/>
      <family val="4"/>
    </font>
    <font>
      <b/>
      <sz val="9"/>
      <name val="Calibri"/>
      <family val="2"/>
    </font>
    <font>
      <sz val="11"/>
      <color rgb="FFFF0000"/>
      <name val="Calibri"/>
      <family val="2"/>
    </font>
    <font>
      <b/>
      <u/>
      <sz val="16"/>
      <name val="Calibri"/>
      <family val="2"/>
      <scheme val="minor"/>
    </font>
    <font>
      <b/>
      <sz val="11"/>
      <color theme="0"/>
      <name val="Calibri"/>
      <family val="2"/>
      <scheme val="minor"/>
    </font>
    <font>
      <b/>
      <u/>
      <sz val="14"/>
      <name val="Calibri"/>
      <family val="2"/>
      <scheme val="minor"/>
    </font>
    <font>
      <u/>
      <sz val="11"/>
      <name val="Calibri"/>
      <family val="2"/>
      <scheme val="minor"/>
    </font>
    <font>
      <b/>
      <sz val="11"/>
      <color rgb="FFFF0000"/>
      <name val="Calibri"/>
      <family val="2"/>
      <scheme val="minor"/>
    </font>
    <font>
      <sz val="8"/>
      <color indexed="81"/>
      <name val="Tahoma"/>
      <family val="2"/>
    </font>
    <font>
      <sz val="18"/>
      <color theme="0"/>
      <name val="Calibri"/>
      <family val="2"/>
      <scheme val="minor"/>
    </font>
    <font>
      <b/>
      <sz val="12"/>
      <color theme="0"/>
      <name val="Calibri"/>
      <family val="2"/>
    </font>
    <font>
      <sz val="9"/>
      <color theme="0"/>
      <name val="Calibri"/>
      <family val="2"/>
    </font>
    <font>
      <b/>
      <sz val="11"/>
      <color theme="0"/>
      <name val="Calibri"/>
      <family val="2"/>
    </font>
    <font>
      <sz val="14"/>
      <color theme="1"/>
      <name val="Calibri"/>
      <family val="2"/>
      <scheme val="minor"/>
    </font>
    <font>
      <b/>
      <sz val="12"/>
      <color rgb="FF000000"/>
      <name val="Calibri"/>
      <family val="2"/>
      <scheme val="minor"/>
    </font>
  </fonts>
  <fills count="90">
    <fill>
      <patternFill patternType="none"/>
    </fill>
    <fill>
      <patternFill patternType="gray125"/>
    </fill>
    <fill>
      <patternFill patternType="solid">
        <fgColor theme="6" tint="-0.249977111117893"/>
        <bgColor indexed="64"/>
      </patternFill>
    </fill>
    <fill>
      <patternFill patternType="solid">
        <fgColor theme="6" tint="0.39997558519241921"/>
        <bgColor indexed="64"/>
      </patternFill>
    </fill>
    <fill>
      <patternFill patternType="solid">
        <fgColor theme="6"/>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21"/>
      </patternFill>
    </fill>
    <fill>
      <patternFill patternType="solid">
        <fgColor indexed="51"/>
        <bgColor indexed="13"/>
      </patternFill>
    </fill>
    <fill>
      <patternFill patternType="solid">
        <fgColor indexed="30"/>
        <bgColor indexed="38"/>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38"/>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24"/>
      </patternFill>
    </fill>
    <fill>
      <patternFill patternType="solid">
        <fgColor rgb="FFCEB3A4"/>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4" tint="0.59999389629810485"/>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4" tint="0.79998168889431442"/>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style="thin">
        <color indexed="64"/>
      </right>
      <top/>
      <bottom/>
      <diagonal/>
    </border>
    <border>
      <left/>
      <right style="thin">
        <color indexed="64"/>
      </right>
      <top/>
      <bottom style="thin">
        <color indexed="64"/>
      </bottom>
      <diagonal/>
    </border>
    <border>
      <left/>
      <right style="thin">
        <color theme="0"/>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bottom style="thin">
        <color theme="0" tint="-0.34998626667073579"/>
      </bottom>
      <diagonal/>
    </border>
    <border>
      <left/>
      <right style="thin">
        <color theme="1"/>
      </right>
      <top style="thin">
        <color theme="0" tint="-0.34998626667073579"/>
      </top>
      <bottom style="thin">
        <color theme="1"/>
      </bottom>
      <diagonal/>
    </border>
    <border>
      <left style="thin">
        <color theme="1"/>
      </left>
      <right/>
      <top/>
      <bottom style="thin">
        <color theme="1"/>
      </bottom>
      <diagonal/>
    </border>
    <border>
      <left/>
      <right style="thin">
        <color indexed="64"/>
      </right>
      <top/>
      <bottom style="thin">
        <color theme="0" tint="-0.34998626667073579"/>
      </bottom>
      <diagonal/>
    </border>
    <border>
      <left style="thin">
        <color theme="1"/>
      </left>
      <right style="thin">
        <color theme="1"/>
      </right>
      <top style="thin">
        <color theme="0" tint="-0.34998626667073579"/>
      </top>
      <bottom style="thin">
        <color theme="1"/>
      </bottom>
      <diagonal/>
    </border>
    <border>
      <left style="thin">
        <color theme="1"/>
      </left>
      <right style="thin">
        <color theme="1"/>
      </right>
      <top/>
      <bottom style="thin">
        <color theme="1"/>
      </bottom>
      <diagonal/>
    </border>
    <border>
      <left style="thin">
        <color indexed="64"/>
      </left>
      <right style="thin">
        <color indexed="64"/>
      </right>
      <top/>
      <bottom style="thin">
        <color theme="0" tint="-0.34998626667073579"/>
      </bottom>
      <diagonal/>
    </border>
    <border>
      <left style="thin">
        <color theme="1"/>
      </left>
      <right/>
      <top style="thin">
        <color theme="0" tint="-0.34998626667073579"/>
      </top>
      <bottom style="thin">
        <color theme="1"/>
      </bottom>
      <diagonal/>
    </border>
    <border>
      <left style="thin">
        <color indexed="64"/>
      </left>
      <right style="thin">
        <color indexed="64"/>
      </right>
      <top/>
      <bottom style="thin">
        <color theme="0" tint="-0.249977111117893"/>
      </bottom>
      <diagonal/>
    </border>
    <border>
      <left style="thin">
        <color theme="1"/>
      </left>
      <right style="thin">
        <color indexed="64"/>
      </right>
      <top style="thin">
        <color theme="0" tint="-0.249977111117893"/>
      </top>
      <bottom style="thin">
        <color auto="1"/>
      </bottom>
      <diagonal/>
    </border>
    <border>
      <left style="thin">
        <color theme="1"/>
      </left>
      <right style="thin">
        <color theme="1"/>
      </right>
      <top style="thin">
        <color theme="0" tint="-0.249977111117893"/>
      </top>
      <bottom style="thin">
        <color auto="1"/>
      </bottom>
      <diagonal/>
    </border>
    <border>
      <left style="thin">
        <color indexed="64"/>
      </left>
      <right style="thin">
        <color indexed="64"/>
      </right>
      <top style="thin">
        <color theme="0" tint="-0.249977111117893"/>
      </top>
      <bottom style="thin">
        <color indexed="64"/>
      </bottom>
      <diagonal/>
    </border>
    <border>
      <left style="thin">
        <color theme="1"/>
      </left>
      <right style="thin">
        <color theme="1"/>
      </right>
      <top/>
      <bottom/>
      <diagonal/>
    </border>
    <border>
      <left style="thin">
        <color theme="1"/>
      </left>
      <right style="thin">
        <color theme="1"/>
      </right>
      <top style="thin">
        <color theme="0" tint="-0.34998626667073579"/>
      </top>
      <bottom/>
      <diagonal/>
    </border>
    <border>
      <left style="thin">
        <color theme="1"/>
      </left>
      <right style="thin">
        <color theme="1"/>
      </right>
      <top style="thin">
        <color theme="0" tint="-0.249977111117893"/>
      </top>
      <bottom/>
      <diagonal/>
    </border>
    <border>
      <left style="thin">
        <color theme="1"/>
      </left>
      <right style="thin">
        <color indexed="64"/>
      </right>
      <top style="thin">
        <color theme="0" tint="-0.249977111117893"/>
      </top>
      <bottom/>
      <diagonal/>
    </border>
    <border>
      <left style="thin">
        <color indexed="64"/>
      </left>
      <right style="thin">
        <color indexed="64"/>
      </right>
      <top style="thin">
        <color theme="0" tint="-0.249977111117893"/>
      </top>
      <bottom/>
      <diagonal/>
    </border>
    <border>
      <left/>
      <right/>
      <top/>
      <bottom style="thin">
        <color theme="0" tint="-0.34998626667073579"/>
      </bottom>
      <diagonal/>
    </border>
    <border>
      <left style="thin">
        <color indexed="64"/>
      </left>
      <right/>
      <top style="thin">
        <color theme="0" tint="-0.34998626667073579"/>
      </top>
      <bottom style="thin">
        <color theme="1"/>
      </bottom>
      <diagonal/>
    </border>
    <border>
      <left/>
      <right/>
      <top style="thin">
        <color theme="0" tint="-0.34998626667073579"/>
      </top>
      <bottom style="thin">
        <color theme="1"/>
      </bottom>
      <diagonal/>
    </border>
  </borders>
  <cellStyleXfs count="1145">
    <xf numFmtId="0" fontId="0" fillId="0" borderId="0"/>
    <xf numFmtId="0" fontId="6" fillId="0" borderId="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8" fillId="17"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9" fontId="6" fillId="0" borderId="0" applyFill="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4" borderId="0" applyNumberFormat="0" applyBorder="0" applyAlignment="0" applyProtection="0"/>
    <xf numFmtId="0" fontId="9" fillId="0" borderId="0" applyNumberFormat="0" applyFill="0" applyBorder="0" applyAlignment="0" applyProtection="0"/>
    <xf numFmtId="0" fontId="10" fillId="25" borderId="18" applyNumberFormat="0" applyAlignment="0" applyProtection="0"/>
    <xf numFmtId="0" fontId="11" fillId="26" borderId="0" applyNumberFormat="0" applyBorder="0" applyAlignment="0" applyProtection="0"/>
    <xf numFmtId="0" fontId="6" fillId="27" borderId="19" applyNumberFormat="0" applyAlignment="0" applyProtection="0"/>
    <xf numFmtId="0" fontId="12" fillId="0" borderId="17" applyNumberFormat="0" applyFill="0" applyAlignment="0" applyProtection="0"/>
    <xf numFmtId="0" fontId="13" fillId="12" borderId="15" applyNumberFormat="0" applyAlignment="0" applyProtection="0"/>
    <xf numFmtId="0" fontId="14" fillId="28" borderId="14" applyNumberFormat="0" applyAlignment="0" applyProtection="0"/>
    <xf numFmtId="0" fontId="15" fillId="8" borderId="0" applyNumberFormat="0" applyBorder="0" applyAlignment="0" applyProtection="0"/>
    <xf numFmtId="0" fontId="16" fillId="9" borderId="0" applyNumberFormat="0" applyBorder="0" applyAlignment="0" applyProtection="0"/>
    <xf numFmtId="0" fontId="17" fillId="0" borderId="20" applyNumberFormat="0" applyFill="0" applyAlignment="0" applyProtection="0"/>
    <xf numFmtId="0" fontId="18" fillId="0" borderId="16" applyNumberFormat="0" applyFill="0" applyAlignment="0" applyProtection="0"/>
    <xf numFmtId="0" fontId="19" fillId="0" borderId="21" applyNumberFormat="0" applyFill="0" applyAlignment="0" applyProtection="0"/>
    <xf numFmtId="0" fontId="19" fillId="0" borderId="0" applyNumberFormat="0" applyFill="0" applyBorder="0" applyAlignment="0" applyProtection="0"/>
    <xf numFmtId="0" fontId="20" fillId="28" borderId="1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22" applyNumberFormat="0" applyFill="0" applyAlignment="0" applyProtection="0"/>
    <xf numFmtId="164" fontId="31" fillId="0" borderId="0" applyFont="0" applyFill="0" applyBorder="0" applyAlignment="0" applyProtection="0"/>
    <xf numFmtId="0" fontId="38" fillId="0" borderId="0" applyNumberFormat="0" applyFill="0" applyBorder="0" applyAlignment="0" applyProtection="0"/>
    <xf numFmtId="0" fontId="39" fillId="0" borderId="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40" fillId="0" borderId="0" applyNumberForma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7" fillId="64" borderId="0" applyNumberFormat="0" applyBorder="0" applyAlignment="0" applyProtection="0">
      <alignment vertical="center"/>
    </xf>
    <xf numFmtId="0" fontId="7" fillId="65" borderId="0" applyNumberFormat="0" applyBorder="0" applyAlignment="0" applyProtection="0">
      <alignment vertical="center"/>
    </xf>
    <xf numFmtId="0" fontId="7" fillId="66" borderId="0" applyNumberFormat="0" applyBorder="0" applyAlignment="0" applyProtection="0">
      <alignment vertical="center"/>
    </xf>
    <xf numFmtId="0" fontId="7" fillId="67" borderId="0" applyNumberFormat="0" applyBorder="0" applyAlignment="0" applyProtection="0">
      <alignment vertical="center"/>
    </xf>
    <xf numFmtId="0" fontId="7" fillId="68" borderId="0" applyNumberFormat="0" applyBorder="0" applyAlignment="0" applyProtection="0">
      <alignment vertical="center"/>
    </xf>
    <xf numFmtId="0" fontId="7" fillId="69" borderId="0" applyNumberFormat="0" applyBorder="0" applyAlignment="0" applyProtection="0">
      <alignment vertical="center"/>
    </xf>
    <xf numFmtId="0" fontId="7" fillId="70" borderId="0" applyNumberFormat="0" applyBorder="0" applyAlignment="0" applyProtection="0">
      <alignment vertical="center"/>
    </xf>
    <xf numFmtId="0" fontId="7" fillId="71" borderId="0" applyNumberFormat="0" applyBorder="0" applyAlignment="0" applyProtection="0">
      <alignment vertical="center"/>
    </xf>
    <xf numFmtId="0" fontId="7" fillId="72" borderId="0" applyNumberFormat="0" applyBorder="0" applyAlignment="0" applyProtection="0">
      <alignment vertical="center"/>
    </xf>
    <xf numFmtId="0" fontId="7" fillId="67" borderId="0" applyNumberFormat="0" applyBorder="0" applyAlignment="0" applyProtection="0">
      <alignment vertical="center"/>
    </xf>
    <xf numFmtId="0" fontId="7" fillId="70" borderId="0" applyNumberFormat="0" applyBorder="0" applyAlignment="0" applyProtection="0">
      <alignment vertical="center"/>
    </xf>
    <xf numFmtId="0" fontId="7" fillId="73" borderId="0" applyNumberFormat="0" applyBorder="0" applyAlignment="0" applyProtection="0">
      <alignment vertical="center"/>
    </xf>
    <xf numFmtId="0" fontId="8" fillId="74" borderId="0" applyNumberFormat="0" applyBorder="0" applyAlignment="0" applyProtection="0">
      <alignment vertical="center"/>
    </xf>
    <xf numFmtId="0" fontId="8" fillId="71" borderId="0" applyNumberFormat="0" applyBorder="0" applyAlignment="0" applyProtection="0">
      <alignment vertical="center"/>
    </xf>
    <xf numFmtId="0" fontId="8" fillId="72" borderId="0" applyNumberFormat="0" applyBorder="0" applyAlignment="0" applyProtection="0">
      <alignment vertical="center"/>
    </xf>
    <xf numFmtId="0" fontId="8" fillId="75" borderId="0" applyNumberFormat="0" applyBorder="0" applyAlignment="0" applyProtection="0">
      <alignment vertical="center"/>
    </xf>
    <xf numFmtId="0" fontId="8" fillId="76" borderId="0" applyNumberFormat="0" applyBorder="0" applyAlignment="0" applyProtection="0">
      <alignment vertical="center"/>
    </xf>
    <xf numFmtId="0" fontId="8" fillId="77" borderId="0" applyNumberFormat="0" applyBorder="0" applyAlignment="0" applyProtection="0">
      <alignment vertical="center"/>
    </xf>
    <xf numFmtId="0" fontId="8" fillId="78" borderId="0" applyNumberFormat="0" applyBorder="0" applyAlignment="0" applyProtection="0">
      <alignment vertical="center"/>
    </xf>
    <xf numFmtId="0" fontId="8" fillId="79" borderId="0" applyNumberFormat="0" applyBorder="0" applyAlignment="0" applyProtection="0">
      <alignment vertical="center"/>
    </xf>
    <xf numFmtId="0" fontId="8" fillId="80" borderId="0" applyNumberFormat="0" applyBorder="0" applyAlignment="0" applyProtection="0">
      <alignment vertical="center"/>
    </xf>
    <xf numFmtId="0" fontId="8" fillId="75" borderId="0" applyNumberFormat="0" applyBorder="0" applyAlignment="0" applyProtection="0">
      <alignment vertical="center"/>
    </xf>
    <xf numFmtId="0" fontId="8" fillId="76" borderId="0" applyNumberFormat="0" applyBorder="0" applyAlignment="0" applyProtection="0">
      <alignment vertical="center"/>
    </xf>
    <xf numFmtId="0" fontId="8" fillId="81" borderId="0" applyNumberFormat="0" applyBorder="0" applyAlignment="0" applyProtection="0">
      <alignment vertical="center"/>
    </xf>
    <xf numFmtId="0" fontId="9" fillId="0" borderId="0" applyNumberFormat="0" applyFill="0" applyBorder="0" applyAlignment="0" applyProtection="0">
      <alignment vertical="center"/>
    </xf>
    <xf numFmtId="0" fontId="10" fillId="82" borderId="18" applyNumberFormat="0" applyAlignment="0" applyProtection="0">
      <alignment vertical="center"/>
    </xf>
    <xf numFmtId="0" fontId="11" fillId="83" borderId="0" applyNumberFormat="0" applyBorder="0" applyAlignment="0" applyProtection="0">
      <alignment vertical="center"/>
    </xf>
    <xf numFmtId="0" fontId="6" fillId="84" borderId="19" applyNumberFormat="0" applyFont="0" applyAlignment="0" applyProtection="0">
      <alignment vertical="center"/>
    </xf>
    <xf numFmtId="0" fontId="12" fillId="0" borderId="17" applyNumberFormat="0" applyFill="0" applyAlignment="0" applyProtection="0">
      <alignment vertical="center"/>
    </xf>
    <xf numFmtId="0" fontId="13" fillId="69" borderId="15" applyNumberFormat="0" applyAlignment="0" applyProtection="0">
      <alignment vertical="center"/>
    </xf>
    <xf numFmtId="0" fontId="14" fillId="85" borderId="14" applyNumberFormat="0" applyAlignment="0" applyProtection="0">
      <alignment vertical="center"/>
    </xf>
    <xf numFmtId="0" fontId="15" fillId="65" borderId="0" applyNumberFormat="0" applyBorder="0" applyAlignment="0" applyProtection="0">
      <alignment vertical="center"/>
    </xf>
    <xf numFmtId="0" fontId="16" fillId="66" borderId="0" applyNumberFormat="0" applyBorder="0" applyAlignment="0" applyProtection="0">
      <alignment vertical="center"/>
    </xf>
    <xf numFmtId="0" fontId="17" fillId="0" borderId="20" applyNumberFormat="0" applyFill="0" applyAlignment="0" applyProtection="0">
      <alignment vertical="center"/>
    </xf>
    <xf numFmtId="0" fontId="18" fillId="0" borderId="16" applyNumberFormat="0" applyFill="0" applyAlignment="0" applyProtection="0">
      <alignment vertical="center"/>
    </xf>
    <xf numFmtId="0" fontId="19" fillId="0" borderId="21" applyNumberFormat="0" applyFill="0" applyAlignment="0" applyProtection="0">
      <alignment vertical="center"/>
    </xf>
    <xf numFmtId="0" fontId="19" fillId="0" borderId="0" applyNumberFormat="0" applyFill="0" applyBorder="0" applyAlignment="0" applyProtection="0">
      <alignment vertical="center"/>
    </xf>
    <xf numFmtId="0" fontId="20" fillId="85" borderId="15"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22" applyNumberFormat="0" applyFill="0" applyAlignment="0" applyProtection="0">
      <alignment vertical="center"/>
    </xf>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14" fillId="85" borderId="14" applyNumberFormat="0" applyAlignment="0" applyProtection="0">
      <alignment vertical="center"/>
    </xf>
    <xf numFmtId="0" fontId="13" fillId="69" borderId="15" applyNumberFormat="0" applyAlignment="0" applyProtection="0">
      <alignment vertical="center"/>
    </xf>
    <xf numFmtId="44" fontId="6" fillId="0" borderId="0" applyFont="0" applyFill="0" applyBorder="0" applyAlignment="0" applyProtection="0"/>
    <xf numFmtId="0" fontId="6" fillId="84" borderId="19" applyNumberFormat="0" applyFont="0" applyAlignment="0" applyProtection="0">
      <alignment vertical="center"/>
    </xf>
    <xf numFmtId="0" fontId="13" fillId="69" borderId="15" applyNumberFormat="0" applyAlignment="0" applyProtection="0">
      <alignment vertical="center"/>
    </xf>
    <xf numFmtId="0" fontId="13" fillId="69" borderId="15" applyNumberFormat="0" applyAlignment="0" applyProtection="0">
      <alignment vertical="center"/>
    </xf>
    <xf numFmtId="0" fontId="13" fillId="69" borderId="15" applyNumberFormat="0" applyAlignment="0" applyProtection="0">
      <alignment vertical="center"/>
    </xf>
    <xf numFmtId="0" fontId="14" fillId="85" borderId="14" applyNumberFormat="0" applyAlignment="0" applyProtection="0">
      <alignment vertical="center"/>
    </xf>
    <xf numFmtId="9" fontId="6" fillId="0" borderId="0" applyFont="0" applyFill="0" applyBorder="0" applyAlignment="0" applyProtection="0"/>
    <xf numFmtId="0" fontId="23" fillId="0" borderId="22" applyNumberFormat="0" applyFill="0" applyAlignment="0" applyProtection="0">
      <alignment vertical="center"/>
    </xf>
    <xf numFmtId="0" fontId="13" fillId="69" borderId="15" applyNumberFormat="0" applyAlignment="0" applyProtection="0">
      <alignment vertical="center"/>
    </xf>
    <xf numFmtId="0" fontId="14" fillId="85" borderId="14" applyNumberFormat="0" applyAlignment="0" applyProtection="0">
      <alignment vertical="center"/>
    </xf>
    <xf numFmtId="0" fontId="20" fillId="85" borderId="15" applyNumberFormat="0" applyAlignment="0" applyProtection="0">
      <alignment vertical="center"/>
    </xf>
    <xf numFmtId="0" fontId="6" fillId="84" borderId="19" applyNumberFormat="0" applyFont="0" applyAlignment="0" applyProtection="0">
      <alignment vertical="center"/>
    </xf>
    <xf numFmtId="0" fontId="23" fillId="0" borderId="22" applyNumberFormat="0" applyFill="0" applyAlignment="0" applyProtection="0">
      <alignment vertical="center"/>
    </xf>
    <xf numFmtId="0" fontId="13" fillId="69" borderId="15" applyNumberFormat="0" applyAlignment="0" applyProtection="0">
      <alignment vertical="center"/>
    </xf>
    <xf numFmtId="0" fontId="6" fillId="84" borderId="19" applyNumberFormat="0" applyFont="0" applyAlignment="0" applyProtection="0">
      <alignment vertical="center"/>
    </xf>
    <xf numFmtId="0" fontId="6" fillId="84" borderId="19" applyNumberFormat="0" applyFont="0" applyAlignment="0" applyProtection="0">
      <alignment vertical="center"/>
    </xf>
    <xf numFmtId="0" fontId="13" fillId="69" borderId="15" applyNumberFormat="0" applyAlignment="0" applyProtection="0">
      <alignment vertical="center"/>
    </xf>
    <xf numFmtId="0" fontId="14" fillId="85" borderId="14" applyNumberFormat="0" applyAlignment="0" applyProtection="0">
      <alignment vertical="center"/>
    </xf>
    <xf numFmtId="0" fontId="6" fillId="84" borderId="19" applyNumberFormat="0" applyFont="0" applyAlignment="0" applyProtection="0">
      <alignment vertical="center"/>
    </xf>
    <xf numFmtId="0" fontId="6" fillId="84" borderId="19" applyNumberFormat="0" applyFont="0" applyAlignment="0" applyProtection="0">
      <alignment vertical="center"/>
    </xf>
    <xf numFmtId="0" fontId="6" fillId="84" borderId="19" applyNumberFormat="0" applyFont="0" applyAlignment="0" applyProtection="0">
      <alignment vertical="center"/>
    </xf>
    <xf numFmtId="0" fontId="20" fillId="85" borderId="15" applyNumberFormat="0" applyAlignment="0" applyProtection="0">
      <alignment vertical="center"/>
    </xf>
    <xf numFmtId="0" fontId="20" fillId="85" borderId="15" applyNumberFormat="0" applyAlignment="0" applyProtection="0">
      <alignment vertical="center"/>
    </xf>
    <xf numFmtId="0" fontId="14" fillId="85" borderId="14" applyNumberFormat="0" applyAlignment="0" applyProtection="0">
      <alignment vertical="center"/>
    </xf>
    <xf numFmtId="0" fontId="23" fillId="0" borderId="22" applyNumberFormat="0" applyFill="0" applyAlignment="0" applyProtection="0">
      <alignment vertical="center"/>
    </xf>
    <xf numFmtId="0" fontId="14" fillId="85" borderId="14" applyNumberFormat="0" applyAlignment="0" applyProtection="0">
      <alignment vertical="center"/>
    </xf>
    <xf numFmtId="0" fontId="14" fillId="85" borderId="14" applyNumberFormat="0" applyAlignment="0" applyProtection="0">
      <alignment vertical="center"/>
    </xf>
    <xf numFmtId="0" fontId="20" fillId="85" borderId="15" applyNumberFormat="0" applyAlignment="0" applyProtection="0">
      <alignment vertical="center"/>
    </xf>
    <xf numFmtId="0" fontId="23" fillId="0" borderId="22" applyNumberFormat="0" applyFill="0" applyAlignment="0" applyProtection="0">
      <alignment vertical="center"/>
    </xf>
    <xf numFmtId="0" fontId="14" fillId="85" borderId="14" applyNumberFormat="0" applyAlignment="0" applyProtection="0">
      <alignment vertical="center"/>
    </xf>
    <xf numFmtId="0" fontId="13" fillId="69" borderId="15" applyNumberFormat="0" applyAlignment="0" applyProtection="0">
      <alignment vertical="center"/>
    </xf>
    <xf numFmtId="0" fontId="20" fillId="85" borderId="15" applyNumberFormat="0" applyAlignment="0" applyProtection="0">
      <alignment vertical="center"/>
    </xf>
    <xf numFmtId="0" fontId="6" fillId="84" borderId="19" applyNumberFormat="0" applyFont="0" applyAlignment="0" applyProtection="0">
      <alignment vertical="center"/>
    </xf>
    <xf numFmtId="0" fontId="13" fillId="69" borderId="15" applyNumberFormat="0" applyAlignment="0" applyProtection="0">
      <alignment vertical="center"/>
    </xf>
    <xf numFmtId="0" fontId="14" fillId="85" borderId="14" applyNumberFormat="0" applyAlignment="0" applyProtection="0">
      <alignment vertical="center"/>
    </xf>
    <xf numFmtId="0" fontId="14" fillId="85" borderId="14" applyNumberFormat="0" applyAlignment="0" applyProtection="0">
      <alignment vertical="center"/>
    </xf>
    <xf numFmtId="0" fontId="6" fillId="84" borderId="19" applyNumberFormat="0" applyFont="0" applyAlignment="0" applyProtection="0">
      <alignment vertical="center"/>
    </xf>
    <xf numFmtId="0" fontId="20" fillId="85" borderId="15" applyNumberFormat="0" applyAlignment="0" applyProtection="0">
      <alignment vertical="center"/>
    </xf>
    <xf numFmtId="0" fontId="14" fillId="85" borderId="14" applyNumberFormat="0" applyAlignment="0" applyProtection="0">
      <alignment vertical="center"/>
    </xf>
    <xf numFmtId="0" fontId="23" fillId="0" borderId="22" applyNumberFormat="0" applyFill="0" applyAlignment="0" applyProtection="0">
      <alignment vertical="center"/>
    </xf>
    <xf numFmtId="0" fontId="6" fillId="84" borderId="19" applyNumberFormat="0" applyFont="0" applyAlignment="0" applyProtection="0">
      <alignment vertical="center"/>
    </xf>
    <xf numFmtId="0" fontId="23" fillId="0" borderId="22" applyNumberFormat="0" applyFill="0" applyAlignment="0" applyProtection="0">
      <alignment vertical="center"/>
    </xf>
    <xf numFmtId="0" fontId="6" fillId="84" borderId="19" applyNumberFormat="0" applyFont="0" applyAlignment="0" applyProtection="0">
      <alignment vertical="center"/>
    </xf>
    <xf numFmtId="0" fontId="20" fillId="85" borderId="15" applyNumberFormat="0" applyAlignment="0" applyProtection="0">
      <alignment vertical="center"/>
    </xf>
    <xf numFmtId="0" fontId="13" fillId="69" borderId="15" applyNumberFormat="0" applyAlignment="0" applyProtection="0">
      <alignment vertical="center"/>
    </xf>
    <xf numFmtId="0" fontId="23" fillId="0" borderId="22" applyNumberFormat="0" applyFill="0" applyAlignment="0" applyProtection="0">
      <alignment vertical="center"/>
    </xf>
    <xf numFmtId="0" fontId="6" fillId="84" borderId="19" applyNumberFormat="0" applyFont="0" applyAlignment="0" applyProtection="0">
      <alignment vertical="center"/>
    </xf>
    <xf numFmtId="0" fontId="20" fillId="85" borderId="15" applyNumberFormat="0" applyAlignment="0" applyProtection="0">
      <alignment vertical="center"/>
    </xf>
    <xf numFmtId="0" fontId="14" fillId="85" borderId="14" applyNumberFormat="0" applyAlignment="0" applyProtection="0">
      <alignment vertical="center"/>
    </xf>
    <xf numFmtId="0" fontId="23" fillId="0" borderId="22" applyNumberFormat="0" applyFill="0" applyAlignment="0" applyProtection="0">
      <alignment vertical="center"/>
    </xf>
    <xf numFmtId="0" fontId="6" fillId="84" borderId="19" applyNumberFormat="0" applyFont="0" applyAlignment="0" applyProtection="0">
      <alignment vertical="center"/>
    </xf>
    <xf numFmtId="0" fontId="20" fillId="85" borderId="15" applyNumberFormat="0" applyAlignment="0" applyProtection="0">
      <alignment vertical="center"/>
    </xf>
    <xf numFmtId="0" fontId="13" fillId="69" borderId="15" applyNumberFormat="0" applyAlignment="0" applyProtection="0">
      <alignment vertical="center"/>
    </xf>
    <xf numFmtId="0" fontId="23" fillId="0" borderId="22" applyNumberFormat="0" applyFill="0" applyAlignment="0" applyProtection="0">
      <alignment vertical="center"/>
    </xf>
    <xf numFmtId="0" fontId="6" fillId="84" borderId="19" applyNumberFormat="0" applyFont="0" applyAlignment="0" applyProtection="0">
      <alignment vertical="center"/>
    </xf>
    <xf numFmtId="0" fontId="20" fillId="85" borderId="15" applyNumberFormat="0" applyAlignment="0" applyProtection="0">
      <alignment vertical="center"/>
    </xf>
    <xf numFmtId="0" fontId="13" fillId="69" borderId="15" applyNumberFormat="0" applyAlignment="0" applyProtection="0">
      <alignment vertical="center"/>
    </xf>
    <xf numFmtId="0" fontId="23" fillId="0" borderId="22" applyNumberFormat="0" applyFill="0" applyAlignment="0" applyProtection="0">
      <alignment vertical="center"/>
    </xf>
    <xf numFmtId="0" fontId="6" fillId="84" borderId="19" applyNumberFormat="0" applyFont="0" applyAlignment="0" applyProtection="0">
      <alignment vertical="center"/>
    </xf>
    <xf numFmtId="0" fontId="20" fillId="85" borderId="15" applyNumberFormat="0" applyAlignment="0" applyProtection="0">
      <alignment vertical="center"/>
    </xf>
    <xf numFmtId="0" fontId="23" fillId="0" borderId="22" applyNumberFormat="0" applyFill="0" applyAlignment="0" applyProtection="0">
      <alignment vertical="center"/>
    </xf>
    <xf numFmtId="0" fontId="20" fillId="85" borderId="15" applyNumberFormat="0" applyAlignment="0" applyProtection="0">
      <alignment vertical="center"/>
    </xf>
    <xf numFmtId="0" fontId="23" fillId="0" borderId="22" applyNumberFormat="0" applyFill="0" applyAlignment="0" applyProtection="0">
      <alignment vertical="center"/>
    </xf>
    <xf numFmtId="0" fontId="43" fillId="0" borderId="0"/>
    <xf numFmtId="0" fontId="31" fillId="0" borderId="0"/>
    <xf numFmtId="0" fontId="31" fillId="0" borderId="0"/>
    <xf numFmtId="0" fontId="31" fillId="0" borderId="0"/>
    <xf numFmtId="43" fontId="6" fillId="0" borderId="0" applyFont="0" applyFill="0" applyBorder="0" applyAlignment="0" applyProtection="0"/>
    <xf numFmtId="0" fontId="14" fillId="85" borderId="38" applyNumberFormat="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20" fillId="85" borderId="37" applyNumberFormat="0" applyAlignment="0" applyProtection="0">
      <alignment vertical="center"/>
    </xf>
    <xf numFmtId="0" fontId="6" fillId="84" borderId="36" applyNumberFormat="0" applyFont="0" applyAlignment="0" applyProtection="0">
      <alignment vertical="center"/>
    </xf>
    <xf numFmtId="0" fontId="6" fillId="84" borderId="36" applyNumberFormat="0" applyFont="0" applyAlignment="0" applyProtection="0">
      <alignment vertical="center"/>
    </xf>
    <xf numFmtId="0" fontId="23" fillId="0" borderId="39" applyNumberFormat="0" applyFill="0" applyAlignment="0" applyProtection="0">
      <alignment vertical="center"/>
    </xf>
    <xf numFmtId="0" fontId="20" fillId="85" borderId="37" applyNumberFormat="0" applyAlignment="0" applyProtection="0">
      <alignment vertical="center"/>
    </xf>
    <xf numFmtId="0" fontId="14" fillId="85" borderId="38" applyNumberFormat="0" applyAlignment="0" applyProtection="0">
      <alignment vertical="center"/>
    </xf>
    <xf numFmtId="0" fontId="23" fillId="0" borderId="39" applyNumberFormat="0" applyFill="0" applyAlignment="0" applyProtection="0">
      <alignment vertical="center"/>
    </xf>
    <xf numFmtId="0" fontId="13" fillId="69" borderId="37" applyNumberFormat="0" applyAlignment="0" applyProtection="0">
      <alignment vertical="center"/>
    </xf>
    <xf numFmtId="0" fontId="14" fillId="85" borderId="38" applyNumberFormat="0" applyAlignment="0" applyProtection="0">
      <alignment vertical="center"/>
    </xf>
    <xf numFmtId="0" fontId="13" fillId="69" borderId="37" applyNumberFormat="0" applyAlignment="0" applyProtection="0">
      <alignment vertical="center"/>
    </xf>
    <xf numFmtId="0" fontId="6" fillId="84" borderId="36" applyNumberFormat="0" applyFont="0" applyAlignment="0" applyProtection="0">
      <alignment vertical="center"/>
    </xf>
    <xf numFmtId="0" fontId="6" fillId="84" borderId="36" applyNumberFormat="0" applyFont="0" applyAlignment="0" applyProtection="0">
      <alignment vertical="center"/>
    </xf>
    <xf numFmtId="0" fontId="23" fillId="0" borderId="39" applyNumberFormat="0" applyFill="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23" fillId="0" borderId="39" applyNumberFormat="0" applyFill="0" applyAlignment="0" applyProtection="0">
      <alignment vertical="center"/>
    </xf>
    <xf numFmtId="0" fontId="23" fillId="0" borderId="39" applyNumberFormat="0" applyFill="0" applyAlignment="0" applyProtection="0">
      <alignment vertical="center"/>
    </xf>
    <xf numFmtId="0" fontId="20" fillId="85" borderId="37" applyNumberFormat="0" applyAlignment="0" applyProtection="0">
      <alignment vertical="center"/>
    </xf>
    <xf numFmtId="0" fontId="13" fillId="69" borderId="37" applyNumberFormat="0" applyAlignment="0" applyProtection="0">
      <alignment vertical="center"/>
    </xf>
    <xf numFmtId="0" fontId="23" fillId="0" borderId="39" applyNumberFormat="0" applyFill="0" applyAlignment="0" applyProtection="0">
      <alignment vertical="center"/>
    </xf>
    <xf numFmtId="0" fontId="20" fillId="85" borderId="37" applyNumberFormat="0" applyAlignment="0" applyProtection="0">
      <alignment vertical="center"/>
    </xf>
    <xf numFmtId="0" fontId="14" fillId="85" borderId="38" applyNumberFormat="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23" fillId="0" borderId="39" applyNumberFormat="0" applyFill="0" applyAlignment="0" applyProtection="0">
      <alignment vertical="center"/>
    </xf>
    <xf numFmtId="0" fontId="20" fillId="85" borderId="37" applyNumberFormat="0" applyAlignment="0" applyProtection="0">
      <alignment vertical="center"/>
    </xf>
    <xf numFmtId="0" fontId="23" fillId="0" borderId="39" applyNumberFormat="0" applyFill="0" applyAlignment="0" applyProtection="0">
      <alignment vertical="center"/>
    </xf>
    <xf numFmtId="0" fontId="13" fillId="69" borderId="37" applyNumberFormat="0" applyAlignment="0" applyProtection="0">
      <alignment vertical="center"/>
    </xf>
    <xf numFmtId="0" fontId="20" fillId="85" borderId="37" applyNumberFormat="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14" fillId="85" borderId="38" applyNumberFormat="0" applyAlignment="0" applyProtection="0">
      <alignment vertical="center"/>
    </xf>
    <xf numFmtId="0" fontId="13" fillId="69" borderId="37" applyNumberFormat="0" applyAlignment="0" applyProtection="0">
      <alignment vertical="center"/>
    </xf>
    <xf numFmtId="0" fontId="14" fillId="85" borderId="38" applyNumberFormat="0" applyAlignment="0" applyProtection="0">
      <alignment vertical="center"/>
    </xf>
    <xf numFmtId="0" fontId="13" fillId="69" borderId="37" applyNumberFormat="0" applyAlignment="0" applyProtection="0">
      <alignment vertical="center"/>
    </xf>
    <xf numFmtId="0" fontId="14" fillId="85" borderId="38" applyNumberFormat="0" applyAlignment="0" applyProtection="0">
      <alignment vertical="center"/>
    </xf>
    <xf numFmtId="0" fontId="6" fillId="84" borderId="36" applyNumberFormat="0" applyFont="0" applyAlignment="0" applyProtection="0">
      <alignment vertical="center"/>
    </xf>
    <xf numFmtId="0" fontId="6" fillId="84" borderId="36" applyNumberFormat="0" applyFont="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20" fillId="85" borderId="37" applyNumberFormat="0" applyAlignment="0" applyProtection="0">
      <alignment vertical="center"/>
    </xf>
    <xf numFmtId="0" fontId="20" fillId="85" borderId="37" applyNumberFormat="0" applyAlignment="0" applyProtection="0">
      <alignment vertical="center"/>
    </xf>
    <xf numFmtId="0" fontId="23" fillId="0" borderId="39" applyNumberFormat="0" applyFill="0" applyAlignment="0" applyProtection="0">
      <alignment vertical="center"/>
    </xf>
    <xf numFmtId="0" fontId="14" fillId="85" borderId="38" applyNumberFormat="0" applyAlignment="0" applyProtection="0">
      <alignment vertical="center"/>
    </xf>
    <xf numFmtId="0" fontId="20" fillId="85" borderId="37" applyNumberFormat="0" applyAlignment="0" applyProtection="0">
      <alignment vertical="center"/>
    </xf>
    <xf numFmtId="0" fontId="20" fillId="85" borderId="37" applyNumberFormat="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14" fillId="85" borderId="38" applyNumberFormat="0" applyAlignment="0" applyProtection="0">
      <alignment vertical="center"/>
    </xf>
    <xf numFmtId="0" fontId="13" fillId="69" borderId="37" applyNumberFormat="0" applyAlignment="0" applyProtection="0">
      <alignment vertical="center"/>
    </xf>
    <xf numFmtId="0" fontId="20" fillId="85" borderId="37" applyNumberFormat="0" applyAlignment="0" applyProtection="0">
      <alignment vertical="center"/>
    </xf>
    <xf numFmtId="0" fontId="6" fillId="84" borderId="35" applyNumberFormat="0" applyFont="0" applyAlignment="0" applyProtection="0">
      <alignment vertical="center"/>
    </xf>
    <xf numFmtId="0" fontId="13" fillId="69" borderId="37" applyNumberFormat="0" applyAlignment="0" applyProtection="0">
      <alignment vertical="center"/>
    </xf>
    <xf numFmtId="0" fontId="13" fillId="69" borderId="37" applyNumberFormat="0" applyAlignment="0" applyProtection="0">
      <alignment vertical="center"/>
    </xf>
    <xf numFmtId="0" fontId="13" fillId="69" borderId="37" applyNumberFormat="0" applyAlignment="0" applyProtection="0">
      <alignment vertical="center"/>
    </xf>
    <xf numFmtId="0" fontId="14" fillId="85" borderId="38" applyNumberFormat="0" applyAlignment="0" applyProtection="0">
      <alignment vertical="center"/>
    </xf>
    <xf numFmtId="0" fontId="14" fillId="85" borderId="38" applyNumberFormat="0" applyAlignment="0" applyProtection="0">
      <alignment vertical="center"/>
    </xf>
    <xf numFmtId="0" fontId="23" fillId="0" borderId="39" applyNumberFormat="0" applyFill="0" applyAlignment="0" applyProtection="0">
      <alignment vertical="center"/>
    </xf>
    <xf numFmtId="0" fontId="13" fillId="69" borderId="37" applyNumberFormat="0" applyAlignment="0" applyProtection="0">
      <alignment vertical="center"/>
    </xf>
    <xf numFmtId="0" fontId="14" fillId="85" borderId="38" applyNumberFormat="0" applyAlignment="0" applyProtection="0">
      <alignment vertical="center"/>
    </xf>
    <xf numFmtId="0" fontId="20" fillId="85" borderId="37" applyNumberFormat="0" applyAlignment="0" applyProtection="0">
      <alignment vertical="center"/>
    </xf>
    <xf numFmtId="0" fontId="6" fillId="84" borderId="35" applyNumberFormat="0" applyFont="0" applyAlignment="0" applyProtection="0">
      <alignment vertical="center"/>
    </xf>
    <xf numFmtId="0" fontId="23" fillId="0" borderId="39" applyNumberFormat="0" applyFill="0" applyAlignment="0" applyProtection="0">
      <alignment vertical="center"/>
    </xf>
    <xf numFmtId="0" fontId="13" fillId="69" borderId="37" applyNumberFormat="0" applyAlignment="0" applyProtection="0">
      <alignment vertical="center"/>
    </xf>
    <xf numFmtId="0" fontId="6" fillId="84" borderId="35" applyNumberFormat="0" applyFont="0" applyAlignment="0" applyProtection="0">
      <alignment vertical="center"/>
    </xf>
    <xf numFmtId="0" fontId="6" fillId="84" borderId="35" applyNumberFormat="0" applyFont="0" applyAlignment="0" applyProtection="0">
      <alignment vertical="center"/>
    </xf>
    <xf numFmtId="0" fontId="13" fillId="69" borderId="37" applyNumberFormat="0" applyAlignment="0" applyProtection="0">
      <alignment vertical="center"/>
    </xf>
    <xf numFmtId="0" fontId="14" fillId="85" borderId="38" applyNumberFormat="0" applyAlignment="0" applyProtection="0">
      <alignment vertical="center"/>
    </xf>
    <xf numFmtId="0" fontId="6" fillId="84" borderId="35" applyNumberFormat="0" applyFont="0" applyAlignment="0" applyProtection="0">
      <alignment vertical="center"/>
    </xf>
    <xf numFmtId="0" fontId="6" fillId="84" borderId="35" applyNumberFormat="0" applyFont="0" applyAlignment="0" applyProtection="0">
      <alignment vertical="center"/>
    </xf>
    <xf numFmtId="0" fontId="6" fillId="84" borderId="35" applyNumberFormat="0" applyFont="0" applyAlignment="0" applyProtection="0">
      <alignment vertical="center"/>
    </xf>
    <xf numFmtId="0" fontId="20" fillId="85" borderId="37" applyNumberFormat="0" applyAlignment="0" applyProtection="0">
      <alignment vertical="center"/>
    </xf>
    <xf numFmtId="0" fontId="20" fillId="85" borderId="37" applyNumberFormat="0" applyAlignment="0" applyProtection="0">
      <alignment vertical="center"/>
    </xf>
    <xf numFmtId="0" fontId="14" fillId="85" borderId="38" applyNumberFormat="0" applyAlignment="0" applyProtection="0">
      <alignment vertical="center"/>
    </xf>
    <xf numFmtId="0" fontId="23" fillId="0" borderId="39" applyNumberFormat="0" applyFill="0" applyAlignment="0" applyProtection="0">
      <alignment vertical="center"/>
    </xf>
    <xf numFmtId="0" fontId="14" fillId="85" borderId="38" applyNumberFormat="0" applyAlignment="0" applyProtection="0">
      <alignment vertical="center"/>
    </xf>
    <xf numFmtId="0" fontId="14" fillId="85" borderId="38" applyNumberFormat="0" applyAlignment="0" applyProtection="0">
      <alignment vertical="center"/>
    </xf>
    <xf numFmtId="0" fontId="20" fillId="85" borderId="37" applyNumberFormat="0" applyAlignment="0" applyProtection="0">
      <alignment vertical="center"/>
    </xf>
    <xf numFmtId="0" fontId="23" fillId="0" borderId="39" applyNumberFormat="0" applyFill="0" applyAlignment="0" applyProtection="0">
      <alignment vertical="center"/>
    </xf>
    <xf numFmtId="0" fontId="14" fillId="85" borderId="38" applyNumberFormat="0" applyAlignment="0" applyProtection="0">
      <alignment vertical="center"/>
    </xf>
    <xf numFmtId="0" fontId="13" fillId="69" borderId="37" applyNumberFormat="0" applyAlignment="0" applyProtection="0">
      <alignment vertical="center"/>
    </xf>
    <xf numFmtId="0" fontId="20" fillId="85" borderId="37" applyNumberFormat="0" applyAlignment="0" applyProtection="0">
      <alignment vertical="center"/>
    </xf>
    <xf numFmtId="0" fontId="6" fillId="84" borderId="35" applyNumberFormat="0" applyFont="0" applyAlignment="0" applyProtection="0">
      <alignment vertical="center"/>
    </xf>
    <xf numFmtId="0" fontId="13" fillId="69" borderId="37" applyNumberFormat="0" applyAlignment="0" applyProtection="0">
      <alignment vertical="center"/>
    </xf>
    <xf numFmtId="0" fontId="14" fillId="85" borderId="38" applyNumberFormat="0" applyAlignment="0" applyProtection="0">
      <alignment vertical="center"/>
    </xf>
    <xf numFmtId="0" fontId="14" fillId="85" borderId="38" applyNumberFormat="0" applyAlignment="0" applyProtection="0">
      <alignment vertical="center"/>
    </xf>
    <xf numFmtId="0" fontId="6" fillId="84" borderId="35" applyNumberFormat="0" applyFont="0" applyAlignment="0" applyProtection="0">
      <alignment vertical="center"/>
    </xf>
    <xf numFmtId="0" fontId="20" fillId="85" borderId="37" applyNumberFormat="0" applyAlignment="0" applyProtection="0">
      <alignment vertical="center"/>
    </xf>
    <xf numFmtId="0" fontId="14" fillId="85" borderId="38" applyNumberFormat="0" applyAlignment="0" applyProtection="0">
      <alignment vertical="center"/>
    </xf>
    <xf numFmtId="0" fontId="23" fillId="0" borderId="39" applyNumberFormat="0" applyFill="0" applyAlignment="0" applyProtection="0">
      <alignment vertical="center"/>
    </xf>
    <xf numFmtId="0" fontId="6" fillId="84" borderId="35" applyNumberFormat="0" applyFont="0" applyAlignment="0" applyProtection="0">
      <alignment vertical="center"/>
    </xf>
    <xf numFmtId="0" fontId="23" fillId="0" borderId="39" applyNumberFormat="0" applyFill="0" applyAlignment="0" applyProtection="0">
      <alignment vertical="center"/>
    </xf>
    <xf numFmtId="0" fontId="6" fillId="84" borderId="35" applyNumberFormat="0" applyFont="0" applyAlignment="0" applyProtection="0">
      <alignment vertical="center"/>
    </xf>
    <xf numFmtId="0" fontId="20" fillId="85" borderId="37" applyNumberFormat="0" applyAlignment="0" applyProtection="0">
      <alignment vertical="center"/>
    </xf>
    <xf numFmtId="0" fontId="13" fillId="69" borderId="37" applyNumberFormat="0" applyAlignment="0" applyProtection="0">
      <alignment vertical="center"/>
    </xf>
    <xf numFmtId="0" fontId="23" fillId="0" borderId="39" applyNumberFormat="0" applyFill="0" applyAlignment="0" applyProtection="0">
      <alignment vertical="center"/>
    </xf>
    <xf numFmtId="0" fontId="6" fillId="84" borderId="35" applyNumberFormat="0" applyFont="0" applyAlignment="0" applyProtection="0">
      <alignment vertical="center"/>
    </xf>
    <xf numFmtId="0" fontId="20" fillId="85" borderId="37" applyNumberFormat="0" applyAlignment="0" applyProtection="0">
      <alignment vertical="center"/>
    </xf>
    <xf numFmtId="0" fontId="14" fillId="85" borderId="38" applyNumberFormat="0" applyAlignment="0" applyProtection="0">
      <alignment vertical="center"/>
    </xf>
    <xf numFmtId="0" fontId="23" fillId="0" borderId="39" applyNumberFormat="0" applyFill="0" applyAlignment="0" applyProtection="0">
      <alignment vertical="center"/>
    </xf>
    <xf numFmtId="0" fontId="6" fillId="84" borderId="35" applyNumberFormat="0" applyFont="0" applyAlignment="0" applyProtection="0">
      <alignment vertical="center"/>
    </xf>
    <xf numFmtId="0" fontId="20" fillId="85" borderId="37" applyNumberFormat="0" applyAlignment="0" applyProtection="0">
      <alignment vertical="center"/>
    </xf>
    <xf numFmtId="0" fontId="13" fillId="69" borderId="37" applyNumberFormat="0" applyAlignment="0" applyProtection="0">
      <alignment vertical="center"/>
    </xf>
    <xf numFmtId="0" fontId="23" fillId="0" borderId="39" applyNumberFormat="0" applyFill="0" applyAlignment="0" applyProtection="0">
      <alignment vertical="center"/>
    </xf>
    <xf numFmtId="0" fontId="6" fillId="84" borderId="35" applyNumberFormat="0" applyFont="0" applyAlignment="0" applyProtection="0">
      <alignment vertical="center"/>
    </xf>
    <xf numFmtId="0" fontId="20" fillId="85" borderId="37" applyNumberFormat="0" applyAlignment="0" applyProtection="0">
      <alignment vertical="center"/>
    </xf>
    <xf numFmtId="0" fontId="13" fillId="69" borderId="37" applyNumberFormat="0" applyAlignment="0" applyProtection="0">
      <alignment vertical="center"/>
    </xf>
    <xf numFmtId="0" fontId="23" fillId="0" borderId="39" applyNumberFormat="0" applyFill="0" applyAlignment="0" applyProtection="0">
      <alignment vertical="center"/>
    </xf>
    <xf numFmtId="0" fontId="6" fillId="84" borderId="35" applyNumberFormat="0" applyFont="0" applyAlignment="0" applyProtection="0">
      <alignment vertical="center"/>
    </xf>
    <xf numFmtId="0" fontId="20" fillId="85" borderId="37" applyNumberFormat="0" applyAlignment="0" applyProtection="0">
      <alignment vertical="center"/>
    </xf>
    <xf numFmtId="0" fontId="23" fillId="0" borderId="39" applyNumberFormat="0" applyFill="0" applyAlignment="0" applyProtection="0">
      <alignment vertical="center"/>
    </xf>
    <xf numFmtId="0" fontId="20" fillId="85" borderId="37" applyNumberFormat="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23" fillId="0" borderId="39" applyNumberFormat="0" applyFill="0" applyAlignment="0" applyProtection="0">
      <alignment vertical="center"/>
    </xf>
    <xf numFmtId="0" fontId="13" fillId="69" borderId="37" applyNumberFormat="0" applyAlignment="0" applyProtection="0">
      <alignment vertical="center"/>
    </xf>
    <xf numFmtId="0" fontId="31" fillId="0" borderId="0"/>
    <xf numFmtId="0" fontId="31" fillId="0" borderId="0"/>
    <xf numFmtId="0" fontId="31" fillId="0" borderId="0"/>
    <xf numFmtId="0" fontId="14" fillId="85" borderId="38" applyNumberFormat="0" applyAlignment="0" applyProtection="0">
      <alignment vertical="center"/>
    </xf>
    <xf numFmtId="0" fontId="31" fillId="0" borderId="0"/>
    <xf numFmtId="9" fontId="31" fillId="0" borderId="0" applyFont="0" applyFill="0" applyBorder="0" applyAlignment="0" applyProtection="0"/>
    <xf numFmtId="0" fontId="23" fillId="0" borderId="39" applyNumberFormat="0" applyFill="0" applyAlignment="0" applyProtection="0">
      <alignment vertical="center"/>
    </xf>
    <xf numFmtId="0" fontId="31" fillId="0" borderId="0"/>
    <xf numFmtId="0" fontId="45" fillId="0" borderId="0"/>
    <xf numFmtId="0" fontId="46" fillId="0" borderId="26" applyNumberFormat="0" applyFill="0" applyAlignment="0" applyProtection="0"/>
    <xf numFmtId="0" fontId="47" fillId="0" borderId="27" applyNumberFormat="0" applyFill="0" applyAlignment="0" applyProtection="0"/>
    <xf numFmtId="0" fontId="48" fillId="0" borderId="28" applyNumberFormat="0" applyFill="0" applyAlignment="0" applyProtection="0"/>
    <xf numFmtId="0" fontId="48" fillId="0" borderId="0" applyNumberFormat="0" applyFill="0" applyBorder="0" applyAlignment="0" applyProtection="0"/>
    <xf numFmtId="0" fontId="49" fillId="33" borderId="0" applyNumberFormat="0" applyBorder="0" applyAlignment="0" applyProtection="0"/>
    <xf numFmtId="0" fontId="50" fillId="34" borderId="0" applyNumberFormat="0" applyBorder="0" applyAlignment="0" applyProtection="0"/>
    <xf numFmtId="0" fontId="51" fillId="35" borderId="0" applyNumberFormat="0" applyBorder="0" applyAlignment="0" applyProtection="0"/>
    <xf numFmtId="0" fontId="52" fillId="36" borderId="29" applyNumberFormat="0" applyAlignment="0" applyProtection="0"/>
    <xf numFmtId="0" fontId="53" fillId="37" borderId="30" applyNumberFormat="0" applyAlignment="0" applyProtection="0"/>
    <xf numFmtId="0" fontId="54" fillId="37" borderId="29" applyNumberFormat="0" applyAlignment="0" applyProtection="0"/>
    <xf numFmtId="0" fontId="55" fillId="0" borderId="31" applyNumberFormat="0" applyFill="0" applyAlignment="0" applyProtection="0"/>
    <xf numFmtId="0" fontId="56" fillId="38" borderId="32" applyNumberFormat="0" applyAlignment="0" applyProtection="0"/>
    <xf numFmtId="0" fontId="57" fillId="0" borderId="0" applyNumberFormat="0" applyFill="0" applyBorder="0" applyAlignment="0" applyProtection="0"/>
    <xf numFmtId="0" fontId="45" fillId="39" borderId="33" applyNumberFormat="0" applyFont="0" applyAlignment="0" applyProtection="0"/>
    <xf numFmtId="0" fontId="58" fillId="0" borderId="0" applyNumberFormat="0" applyFill="0" applyBorder="0" applyAlignment="0" applyProtection="0"/>
    <xf numFmtId="0" fontId="59" fillId="0" borderId="34" applyNumberFormat="0" applyFill="0" applyAlignment="0" applyProtection="0"/>
    <xf numFmtId="0" fontId="60" fillId="40"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60" fillId="43" borderId="0" applyNumberFormat="0" applyBorder="0" applyAlignment="0" applyProtection="0"/>
    <xf numFmtId="0" fontId="60" fillId="44" borderId="0" applyNumberFormat="0" applyBorder="0" applyAlignment="0" applyProtection="0"/>
    <xf numFmtId="0" fontId="45" fillId="45" borderId="0" applyNumberFormat="0" applyBorder="0" applyAlignment="0" applyProtection="0"/>
    <xf numFmtId="0" fontId="45" fillId="46" borderId="0" applyNumberFormat="0" applyBorder="0" applyAlignment="0" applyProtection="0"/>
    <xf numFmtId="0" fontId="60" fillId="47" borderId="0" applyNumberFormat="0" applyBorder="0" applyAlignment="0" applyProtection="0"/>
    <xf numFmtId="0" fontId="60" fillId="48" borderId="0" applyNumberFormat="0" applyBorder="0" applyAlignment="0" applyProtection="0"/>
    <xf numFmtId="0" fontId="45" fillId="49" borderId="0" applyNumberFormat="0" applyBorder="0" applyAlignment="0" applyProtection="0"/>
    <xf numFmtId="0" fontId="45" fillId="50" borderId="0" applyNumberFormat="0" applyBorder="0" applyAlignment="0" applyProtection="0"/>
    <xf numFmtId="0" fontId="60" fillId="51" borderId="0" applyNumberFormat="0" applyBorder="0" applyAlignment="0" applyProtection="0"/>
    <xf numFmtId="0" fontId="60" fillId="52" borderId="0" applyNumberFormat="0" applyBorder="0" applyAlignment="0" applyProtection="0"/>
    <xf numFmtId="0" fontId="45" fillId="53" borderId="0" applyNumberFormat="0" applyBorder="0" applyAlignment="0" applyProtection="0"/>
    <xf numFmtId="0" fontId="45" fillId="54" borderId="0" applyNumberFormat="0" applyBorder="0" applyAlignment="0" applyProtection="0"/>
    <xf numFmtId="0" fontId="60" fillId="55" borderId="0" applyNumberFormat="0" applyBorder="0" applyAlignment="0" applyProtection="0"/>
    <xf numFmtId="0" fontId="60" fillId="56" borderId="0" applyNumberFormat="0" applyBorder="0" applyAlignment="0" applyProtection="0"/>
    <xf numFmtId="0" fontId="45" fillId="57" borderId="0" applyNumberFormat="0" applyBorder="0" applyAlignment="0" applyProtection="0"/>
    <xf numFmtId="0" fontId="45" fillId="58" borderId="0" applyNumberFormat="0" applyBorder="0" applyAlignment="0" applyProtection="0"/>
    <xf numFmtId="0" fontId="60" fillId="59" borderId="0" applyNumberFormat="0" applyBorder="0" applyAlignment="0" applyProtection="0"/>
    <xf numFmtId="0" fontId="60" fillId="60" borderId="0" applyNumberFormat="0" applyBorder="0" applyAlignment="0" applyProtection="0"/>
    <xf numFmtId="0" fontId="45" fillId="61" borderId="0" applyNumberFormat="0" applyBorder="0" applyAlignment="0" applyProtection="0"/>
    <xf numFmtId="0" fontId="45" fillId="62" borderId="0" applyNumberFormat="0" applyBorder="0" applyAlignment="0" applyProtection="0"/>
    <xf numFmtId="0" fontId="60" fillId="63" borderId="0" applyNumberFormat="0" applyBorder="0" applyAlignment="0" applyProtection="0"/>
    <xf numFmtId="0" fontId="41" fillId="0" borderId="0"/>
    <xf numFmtId="9" fontId="41" fillId="0" borderId="0" applyFont="0" applyFill="0" applyBorder="0" applyAlignment="0" applyProtection="0"/>
    <xf numFmtId="44" fontId="41" fillId="0" borderId="0" applyFont="0" applyFill="0" applyBorder="0" applyAlignment="0" applyProtection="0"/>
    <xf numFmtId="42" fontId="41" fillId="0" borderId="0" applyFont="0" applyFill="0" applyBorder="0" applyAlignment="0" applyProtection="0"/>
    <xf numFmtId="43" fontId="41" fillId="0" borderId="0" applyFont="0" applyFill="0" applyBorder="0" applyAlignment="0" applyProtection="0"/>
    <xf numFmtId="41" fontId="41" fillId="0" borderId="0" applyFont="0" applyFill="0" applyBorder="0" applyAlignment="0" applyProtection="0"/>
    <xf numFmtId="0" fontId="41"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6" fillId="0" borderId="0"/>
    <xf numFmtId="0" fontId="62" fillId="0" borderId="0"/>
    <xf numFmtId="0" fontId="6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45" fillId="0" borderId="0"/>
    <xf numFmtId="0" fontId="45" fillId="39" borderId="33" applyNumberFormat="0" applyFont="0" applyAlignment="0" applyProtection="0"/>
    <xf numFmtId="43" fontId="45"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6" fillId="84" borderId="36" applyNumberFormat="0" applyFont="0" applyAlignment="0" applyProtection="0">
      <alignment vertical="center"/>
    </xf>
    <xf numFmtId="0" fontId="13" fillId="69" borderId="37" applyNumberFormat="0" applyAlignment="0" applyProtection="0">
      <alignment vertical="center"/>
    </xf>
    <xf numFmtId="0" fontId="14" fillId="85" borderId="38" applyNumberFormat="0" applyAlignment="0" applyProtection="0">
      <alignment vertical="center"/>
    </xf>
    <xf numFmtId="0" fontId="20" fillId="85" borderId="37" applyNumberFormat="0" applyAlignment="0" applyProtection="0">
      <alignment vertical="center"/>
    </xf>
    <xf numFmtId="0" fontId="23" fillId="0" borderId="39" applyNumberFormat="0" applyFill="0" applyAlignment="0" applyProtection="0">
      <alignment vertical="center"/>
    </xf>
    <xf numFmtId="0" fontId="14" fillId="85" borderId="38" applyNumberFormat="0" applyAlignment="0" applyProtection="0">
      <alignment vertical="center"/>
    </xf>
    <xf numFmtId="0" fontId="13" fillId="69" borderId="37" applyNumberFormat="0" applyAlignment="0" applyProtection="0">
      <alignment vertical="center"/>
    </xf>
    <xf numFmtId="0" fontId="6" fillId="84" borderId="36" applyNumberFormat="0" applyFont="0" applyAlignment="0" applyProtection="0">
      <alignment vertical="center"/>
    </xf>
    <xf numFmtId="0" fontId="13" fillId="69" borderId="37" applyNumberFormat="0" applyAlignment="0" applyProtection="0">
      <alignment vertical="center"/>
    </xf>
    <xf numFmtId="0" fontId="13" fillId="69" borderId="37" applyNumberFormat="0" applyAlignment="0" applyProtection="0">
      <alignment vertical="center"/>
    </xf>
    <xf numFmtId="0" fontId="13" fillId="69" borderId="37" applyNumberFormat="0" applyAlignment="0" applyProtection="0">
      <alignment vertical="center"/>
    </xf>
    <xf numFmtId="0" fontId="14" fillId="85" borderId="38" applyNumberFormat="0" applyAlignment="0" applyProtection="0">
      <alignment vertical="center"/>
    </xf>
    <xf numFmtId="0" fontId="23" fillId="0" borderId="39" applyNumberFormat="0" applyFill="0" applyAlignment="0" applyProtection="0">
      <alignment vertical="center"/>
    </xf>
    <xf numFmtId="0" fontId="13" fillId="69" borderId="37" applyNumberFormat="0" applyAlignment="0" applyProtection="0">
      <alignment vertical="center"/>
    </xf>
    <xf numFmtId="0" fontId="14" fillId="85" borderId="38" applyNumberFormat="0" applyAlignment="0" applyProtection="0">
      <alignment vertical="center"/>
    </xf>
    <xf numFmtId="0" fontId="20" fillId="85" borderId="37" applyNumberFormat="0" applyAlignment="0" applyProtection="0">
      <alignment vertical="center"/>
    </xf>
    <xf numFmtId="0" fontId="6" fillId="84" borderId="36" applyNumberFormat="0" applyFont="0" applyAlignment="0" applyProtection="0">
      <alignment vertical="center"/>
    </xf>
    <xf numFmtId="0" fontId="23" fillId="0" borderId="39" applyNumberFormat="0" applyFill="0" applyAlignment="0" applyProtection="0">
      <alignment vertical="center"/>
    </xf>
    <xf numFmtId="0" fontId="13" fillId="69" borderId="37" applyNumberFormat="0" applyAlignment="0" applyProtection="0">
      <alignment vertical="center"/>
    </xf>
    <xf numFmtId="0" fontId="6" fillId="84" borderId="36" applyNumberFormat="0" applyFont="0" applyAlignment="0" applyProtection="0">
      <alignment vertical="center"/>
    </xf>
    <xf numFmtId="0" fontId="6" fillId="84" borderId="36" applyNumberFormat="0" applyFont="0" applyAlignment="0" applyProtection="0">
      <alignment vertical="center"/>
    </xf>
    <xf numFmtId="0" fontId="13" fillId="69" borderId="37" applyNumberFormat="0" applyAlignment="0" applyProtection="0">
      <alignment vertical="center"/>
    </xf>
    <xf numFmtId="0" fontId="14" fillId="85" borderId="38" applyNumberFormat="0" applyAlignment="0" applyProtection="0">
      <alignment vertical="center"/>
    </xf>
    <xf numFmtId="0" fontId="6" fillId="84" borderId="36" applyNumberFormat="0" applyFont="0" applyAlignment="0" applyProtection="0">
      <alignment vertical="center"/>
    </xf>
    <xf numFmtId="0" fontId="6" fillId="84" borderId="36" applyNumberFormat="0" applyFont="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20" fillId="85" borderId="37" applyNumberFormat="0" applyAlignment="0" applyProtection="0">
      <alignment vertical="center"/>
    </xf>
    <xf numFmtId="0" fontId="14" fillId="85" borderId="38" applyNumberFormat="0" applyAlignment="0" applyProtection="0">
      <alignment vertical="center"/>
    </xf>
    <xf numFmtId="0" fontId="23" fillId="0" borderId="39" applyNumberFormat="0" applyFill="0" applyAlignment="0" applyProtection="0">
      <alignment vertical="center"/>
    </xf>
    <xf numFmtId="0" fontId="14" fillId="85" borderId="38" applyNumberFormat="0" applyAlignment="0" applyProtection="0">
      <alignment vertical="center"/>
    </xf>
    <xf numFmtId="0" fontId="14" fillId="85" borderId="38" applyNumberFormat="0" applyAlignment="0" applyProtection="0">
      <alignment vertical="center"/>
    </xf>
    <xf numFmtId="0" fontId="20" fillId="85" borderId="37" applyNumberFormat="0" applyAlignment="0" applyProtection="0">
      <alignment vertical="center"/>
    </xf>
    <xf numFmtId="0" fontId="23" fillId="0" borderId="39" applyNumberFormat="0" applyFill="0" applyAlignment="0" applyProtection="0">
      <alignment vertical="center"/>
    </xf>
    <xf numFmtId="0" fontId="14" fillId="85" borderId="38" applyNumberFormat="0" applyAlignment="0" applyProtection="0">
      <alignment vertical="center"/>
    </xf>
    <xf numFmtId="0" fontId="13" fillId="69" borderId="37" applyNumberFormat="0" applyAlignment="0" applyProtection="0">
      <alignment vertical="center"/>
    </xf>
    <xf numFmtId="0" fontId="20" fillId="85" borderId="37" applyNumberFormat="0" applyAlignment="0" applyProtection="0">
      <alignment vertical="center"/>
    </xf>
    <xf numFmtId="0" fontId="6" fillId="84" borderId="36" applyNumberFormat="0" applyFont="0" applyAlignment="0" applyProtection="0">
      <alignment vertical="center"/>
    </xf>
    <xf numFmtId="0" fontId="13" fillId="69" borderId="37" applyNumberFormat="0" applyAlignment="0" applyProtection="0">
      <alignment vertical="center"/>
    </xf>
    <xf numFmtId="0" fontId="14" fillId="85" borderId="38" applyNumberFormat="0" applyAlignment="0" applyProtection="0">
      <alignment vertical="center"/>
    </xf>
    <xf numFmtId="0" fontId="14" fillId="85" borderId="38" applyNumberFormat="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14" fillId="85" borderId="38" applyNumberFormat="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13" fillId="69" borderId="37" applyNumberFormat="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14" fillId="85" borderId="38" applyNumberFormat="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13" fillId="69" borderId="37" applyNumberFormat="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13" fillId="69" borderId="37" applyNumberFormat="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23" fillId="0" borderId="39" applyNumberFormat="0" applyFill="0" applyAlignment="0" applyProtection="0">
      <alignment vertical="center"/>
    </xf>
    <xf numFmtId="0" fontId="20" fillId="85" borderId="37" applyNumberFormat="0" applyAlignment="0" applyProtection="0">
      <alignment vertical="center"/>
    </xf>
    <xf numFmtId="0" fontId="23" fillId="0" borderId="39" applyNumberFormat="0" applyFill="0" applyAlignment="0" applyProtection="0">
      <alignment vertical="center"/>
    </xf>
    <xf numFmtId="0" fontId="31" fillId="0" borderId="0"/>
    <xf numFmtId="0" fontId="31" fillId="0" borderId="0"/>
    <xf numFmtId="0" fontId="31" fillId="0" borderId="0"/>
    <xf numFmtId="43" fontId="6" fillId="0" borderId="0" applyFont="0" applyFill="0" applyBorder="0" applyAlignment="0" applyProtection="0"/>
    <xf numFmtId="0" fontId="31" fillId="0" borderId="0"/>
    <xf numFmtId="9" fontId="31" fillId="0" borderId="0" applyFont="0" applyFill="0" applyBorder="0" applyAlignment="0" applyProtection="0"/>
    <xf numFmtId="0" fontId="13" fillId="69" borderId="37" applyNumberFormat="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13" fillId="69" borderId="37" applyNumberFormat="0" applyAlignment="0" applyProtection="0">
      <alignment vertical="center"/>
    </xf>
    <xf numFmtId="0" fontId="6" fillId="84" borderId="36" applyNumberFormat="0" applyFont="0" applyAlignment="0" applyProtection="0">
      <alignment vertical="center"/>
    </xf>
    <xf numFmtId="0" fontId="6" fillId="84" borderId="36" applyNumberFormat="0" applyFont="0" applyAlignment="0" applyProtection="0">
      <alignment vertical="center"/>
    </xf>
    <xf numFmtId="0" fontId="13" fillId="69" borderId="37" applyNumberFormat="0" applyAlignment="0" applyProtection="0">
      <alignment vertical="center"/>
    </xf>
    <xf numFmtId="0" fontId="6" fillId="84" borderId="36" applyNumberFormat="0" applyFont="0" applyAlignment="0" applyProtection="0">
      <alignment vertical="center"/>
    </xf>
    <xf numFmtId="0" fontId="23" fillId="0" borderId="39" applyNumberFormat="0" applyFill="0" applyAlignment="0" applyProtection="0">
      <alignment vertical="center"/>
    </xf>
    <xf numFmtId="0" fontId="13" fillId="69" borderId="37" applyNumberFormat="0" applyAlignment="0" applyProtection="0">
      <alignment vertical="center"/>
    </xf>
    <xf numFmtId="0" fontId="6" fillId="84" borderId="36" applyNumberFormat="0" applyFont="0" applyAlignment="0" applyProtection="0">
      <alignment vertical="center"/>
    </xf>
    <xf numFmtId="0" fontId="13" fillId="69" borderId="37" applyNumberFormat="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20" fillId="85" borderId="37" applyNumberFormat="0" applyAlignment="0" applyProtection="0">
      <alignment vertical="center"/>
    </xf>
    <xf numFmtId="0" fontId="14" fillId="85" borderId="38" applyNumberFormat="0" applyAlignment="0" applyProtection="0">
      <alignment vertical="center"/>
    </xf>
    <xf numFmtId="0" fontId="23" fillId="0" borderId="39" applyNumberFormat="0" applyFill="0" applyAlignment="0" applyProtection="0">
      <alignment vertical="center"/>
    </xf>
    <xf numFmtId="0" fontId="23" fillId="0" borderId="39" applyNumberFormat="0" applyFill="0" applyAlignment="0" applyProtection="0">
      <alignment vertical="center"/>
    </xf>
    <xf numFmtId="0" fontId="20" fillId="85" borderId="37" applyNumberFormat="0" applyAlignment="0" applyProtection="0">
      <alignment vertical="center"/>
    </xf>
    <xf numFmtId="0" fontId="14" fillId="85" borderId="38" applyNumberFormat="0" applyAlignment="0" applyProtection="0">
      <alignment vertical="center"/>
    </xf>
    <xf numFmtId="0" fontId="14" fillId="85" borderId="38" applyNumberFormat="0" applyAlignment="0" applyProtection="0">
      <alignment vertical="center"/>
    </xf>
    <xf numFmtId="0" fontId="13" fillId="69" borderId="37" applyNumberFormat="0" applyAlignment="0" applyProtection="0">
      <alignment vertical="center"/>
    </xf>
    <xf numFmtId="0" fontId="13" fillId="69" borderId="37" applyNumberFormat="0" applyAlignment="0" applyProtection="0">
      <alignment vertical="center"/>
    </xf>
    <xf numFmtId="0" fontId="14" fillId="85" borderId="38" applyNumberFormat="0" applyAlignment="0" applyProtection="0">
      <alignment vertical="center"/>
    </xf>
    <xf numFmtId="0" fontId="6" fillId="84" borderId="36" applyNumberFormat="0" applyFont="0" applyAlignment="0" applyProtection="0">
      <alignment vertical="center"/>
    </xf>
    <xf numFmtId="0" fontId="6" fillId="84" borderId="36" applyNumberFormat="0" applyFont="0" applyAlignment="0" applyProtection="0">
      <alignment vertical="center"/>
    </xf>
    <xf numFmtId="0" fontId="23" fillId="0" borderId="39" applyNumberFormat="0" applyFill="0" applyAlignment="0" applyProtection="0">
      <alignment vertical="center"/>
    </xf>
    <xf numFmtId="0" fontId="14" fillId="85" borderId="38" applyNumberFormat="0" applyAlignment="0" applyProtection="0">
      <alignment vertical="center"/>
    </xf>
    <xf numFmtId="0" fontId="23" fillId="0" borderId="39" applyNumberFormat="0" applyFill="0" applyAlignment="0" applyProtection="0">
      <alignment vertical="center"/>
    </xf>
    <xf numFmtId="0" fontId="14" fillId="85" borderId="38" applyNumberFormat="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6" fillId="84" borderId="36" applyNumberFormat="0" applyFont="0" applyAlignment="0" applyProtection="0">
      <alignment vertical="center"/>
    </xf>
    <xf numFmtId="0" fontId="23" fillId="0" borderId="39" applyNumberFormat="0" applyFill="0" applyAlignment="0" applyProtection="0">
      <alignment vertical="center"/>
    </xf>
    <xf numFmtId="0" fontId="14" fillId="85" borderId="38" applyNumberFormat="0" applyAlignment="0" applyProtection="0">
      <alignment vertical="center"/>
    </xf>
    <xf numFmtId="0" fontId="20" fillId="85" borderId="37" applyNumberFormat="0" applyAlignment="0" applyProtection="0">
      <alignment vertical="center"/>
    </xf>
    <xf numFmtId="0" fontId="23" fillId="0" borderId="39" applyNumberFormat="0" applyFill="0" applyAlignment="0" applyProtection="0">
      <alignment vertical="center"/>
    </xf>
    <xf numFmtId="0" fontId="14" fillId="85" borderId="38" applyNumberFormat="0" applyAlignment="0" applyProtection="0">
      <alignment vertical="center"/>
    </xf>
    <xf numFmtId="0" fontId="23" fillId="0" borderId="39" applyNumberFormat="0" applyFill="0" applyAlignment="0" applyProtection="0">
      <alignment vertical="center"/>
    </xf>
    <xf numFmtId="0" fontId="20" fillId="85" borderId="37" applyNumberFormat="0" applyAlignment="0" applyProtection="0">
      <alignment vertical="center"/>
    </xf>
    <xf numFmtId="0" fontId="13" fillId="69" borderId="37" applyNumberFormat="0" applyAlignment="0" applyProtection="0">
      <alignment vertical="center"/>
    </xf>
    <xf numFmtId="0" fontId="13" fillId="69" borderId="37" applyNumberFormat="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14" fillId="85" borderId="38" applyNumberFormat="0" applyAlignment="0" applyProtection="0">
      <alignment vertical="center"/>
    </xf>
    <xf numFmtId="0" fontId="20" fillId="85" borderId="37" applyNumberFormat="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6" fillId="84" borderId="36" applyNumberFormat="0" applyFont="0" applyAlignment="0" applyProtection="0">
      <alignment vertical="center"/>
    </xf>
    <xf numFmtId="0" fontId="23" fillId="0" borderId="39" applyNumberFormat="0" applyFill="0" applyAlignment="0" applyProtection="0">
      <alignment vertical="center"/>
    </xf>
    <xf numFmtId="0" fontId="14" fillId="85" borderId="38" applyNumberFormat="0" applyAlignment="0" applyProtection="0">
      <alignment vertical="center"/>
    </xf>
    <xf numFmtId="0" fontId="20" fillId="85" borderId="37" applyNumberFormat="0" applyAlignment="0" applyProtection="0">
      <alignment vertical="center"/>
    </xf>
    <xf numFmtId="0" fontId="6" fillId="84" borderId="36" applyNumberFormat="0" applyFont="0" applyAlignment="0" applyProtection="0">
      <alignment vertical="center"/>
    </xf>
    <xf numFmtId="0" fontId="13" fillId="69" borderId="37" applyNumberFormat="0" applyAlignment="0" applyProtection="0">
      <alignment vertical="center"/>
    </xf>
    <xf numFmtId="0" fontId="6" fillId="84" borderId="36" applyNumberFormat="0" applyFont="0" applyAlignment="0" applyProtection="0">
      <alignment vertical="center"/>
    </xf>
    <xf numFmtId="0" fontId="13" fillId="69" borderId="37" applyNumberFormat="0" applyAlignment="0" applyProtection="0">
      <alignment vertical="center"/>
    </xf>
    <xf numFmtId="0" fontId="13" fillId="69" borderId="37" applyNumberFormat="0" applyAlignment="0" applyProtection="0">
      <alignment vertical="center"/>
    </xf>
    <xf numFmtId="0" fontId="23" fillId="0" borderId="39" applyNumberFormat="0" applyFill="0" applyAlignment="0" applyProtection="0">
      <alignment vertical="center"/>
    </xf>
    <xf numFmtId="0" fontId="14" fillId="85" borderId="38" applyNumberFormat="0" applyAlignment="0" applyProtection="0">
      <alignment vertical="center"/>
    </xf>
    <xf numFmtId="0" fontId="6" fillId="84" borderId="36" applyNumberFormat="0" applyFont="0" applyAlignment="0" applyProtection="0">
      <alignment vertical="center"/>
    </xf>
    <xf numFmtId="0" fontId="14" fillId="85" borderId="38" applyNumberFormat="0" applyAlignment="0" applyProtection="0">
      <alignment vertical="center"/>
    </xf>
    <xf numFmtId="0" fontId="23" fillId="0" borderId="39" applyNumberFormat="0" applyFill="0" applyAlignment="0" applyProtection="0">
      <alignment vertical="center"/>
    </xf>
    <xf numFmtId="0" fontId="14" fillId="85" borderId="38" applyNumberFormat="0" applyAlignment="0" applyProtection="0">
      <alignment vertical="center"/>
    </xf>
    <xf numFmtId="0" fontId="20" fillId="85" borderId="37" applyNumberFormat="0" applyAlignment="0" applyProtection="0">
      <alignment vertical="center"/>
    </xf>
    <xf numFmtId="0" fontId="6" fillId="84" borderId="36" applyNumberFormat="0" applyFont="0" applyAlignment="0" applyProtection="0">
      <alignment vertical="center"/>
    </xf>
    <xf numFmtId="0" fontId="13" fillId="69" borderId="37" applyNumberFormat="0" applyAlignment="0" applyProtection="0">
      <alignment vertical="center"/>
    </xf>
    <xf numFmtId="0" fontId="13" fillId="69" borderId="37" applyNumberFormat="0" applyAlignment="0" applyProtection="0">
      <alignment vertical="center"/>
    </xf>
    <xf numFmtId="0" fontId="14" fillId="85" borderId="38" applyNumberFormat="0" applyAlignment="0" applyProtection="0">
      <alignment vertical="center"/>
    </xf>
    <xf numFmtId="0" fontId="23" fillId="0" borderId="39" applyNumberFormat="0" applyFill="0" applyAlignment="0" applyProtection="0">
      <alignment vertical="center"/>
    </xf>
    <xf numFmtId="0" fontId="14" fillId="85" borderId="38" applyNumberFormat="0" applyAlignment="0" applyProtection="0">
      <alignment vertical="center"/>
    </xf>
    <xf numFmtId="0" fontId="13" fillId="69" borderId="37" applyNumberFormat="0" applyAlignment="0" applyProtection="0">
      <alignment vertical="center"/>
    </xf>
    <xf numFmtId="0" fontId="6" fillId="84" borderId="36" applyNumberFormat="0" applyFont="0" applyAlignment="0" applyProtection="0">
      <alignment vertical="center"/>
    </xf>
    <xf numFmtId="0" fontId="14" fillId="85" borderId="38" applyNumberFormat="0" applyAlignment="0" applyProtection="0">
      <alignment vertical="center"/>
    </xf>
    <xf numFmtId="0" fontId="14" fillId="85" borderId="38" applyNumberFormat="0" applyAlignment="0" applyProtection="0">
      <alignment vertical="center"/>
    </xf>
    <xf numFmtId="0" fontId="23" fillId="0" borderId="39" applyNumberFormat="0" applyFill="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14" fillId="85" borderId="38" applyNumberFormat="0" applyAlignment="0" applyProtection="0">
      <alignment vertical="center"/>
    </xf>
    <xf numFmtId="0" fontId="6" fillId="84" borderId="36" applyNumberFormat="0" applyFont="0" applyAlignment="0" applyProtection="0">
      <alignment vertical="center"/>
    </xf>
    <xf numFmtId="0" fontId="14" fillId="85" borderId="38" applyNumberFormat="0" applyAlignment="0" applyProtection="0">
      <alignment vertical="center"/>
    </xf>
    <xf numFmtId="0" fontId="13" fillId="69" borderId="37" applyNumberFormat="0" applyAlignment="0" applyProtection="0">
      <alignment vertical="center"/>
    </xf>
    <xf numFmtId="0" fontId="13" fillId="69" borderId="37" applyNumberFormat="0" applyAlignment="0" applyProtection="0">
      <alignment vertical="center"/>
    </xf>
    <xf numFmtId="0" fontId="20" fillId="85" borderId="37" applyNumberFormat="0" applyAlignment="0" applyProtection="0">
      <alignment vertical="center"/>
    </xf>
    <xf numFmtId="0" fontId="14" fillId="85" borderId="38" applyNumberFormat="0" applyAlignment="0" applyProtection="0">
      <alignment vertical="center"/>
    </xf>
    <xf numFmtId="0" fontId="20" fillId="85" borderId="37" applyNumberFormat="0" applyAlignment="0" applyProtection="0">
      <alignment vertical="center"/>
    </xf>
    <xf numFmtId="0" fontId="20" fillId="85" borderId="37" applyNumberFormat="0" applyAlignment="0" applyProtection="0">
      <alignment vertical="center"/>
    </xf>
    <xf numFmtId="0" fontId="13" fillId="69" borderId="37" applyNumberFormat="0" applyAlignment="0" applyProtection="0">
      <alignment vertical="center"/>
    </xf>
    <xf numFmtId="0" fontId="13" fillId="69" borderId="37" applyNumberFormat="0" applyAlignment="0" applyProtection="0">
      <alignment vertical="center"/>
    </xf>
    <xf numFmtId="0" fontId="6" fillId="84" borderId="36" applyNumberFormat="0" applyFont="0" applyAlignment="0" applyProtection="0">
      <alignment vertical="center"/>
    </xf>
    <xf numFmtId="0" fontId="6" fillId="84" borderId="36" applyNumberFormat="0" applyFont="0" applyAlignment="0" applyProtection="0">
      <alignment vertical="center"/>
    </xf>
    <xf numFmtId="0" fontId="14" fillId="85" borderId="38" applyNumberFormat="0" applyAlignment="0" applyProtection="0">
      <alignment vertical="center"/>
    </xf>
    <xf numFmtId="0" fontId="23" fillId="0" borderId="39" applyNumberFormat="0" applyFill="0" applyAlignment="0" applyProtection="0">
      <alignment vertical="center"/>
    </xf>
    <xf numFmtId="0" fontId="23" fillId="0" borderId="39" applyNumberFormat="0" applyFill="0" applyAlignment="0" applyProtection="0">
      <alignment vertical="center"/>
    </xf>
    <xf numFmtId="0" fontId="23" fillId="0" borderId="39" applyNumberFormat="0" applyFill="0" applyAlignment="0" applyProtection="0">
      <alignment vertical="center"/>
    </xf>
    <xf numFmtId="0" fontId="13" fillId="69" borderId="37" applyNumberFormat="0" applyAlignment="0" applyProtection="0">
      <alignment vertical="center"/>
    </xf>
    <xf numFmtId="0" fontId="13" fillId="69" borderId="37" applyNumberFormat="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20" fillId="85" borderId="37" applyNumberFormat="0" applyAlignment="0" applyProtection="0">
      <alignment vertical="center"/>
    </xf>
    <xf numFmtId="0" fontId="23" fillId="0" borderId="39" applyNumberFormat="0" applyFill="0" applyAlignment="0" applyProtection="0">
      <alignment vertical="center"/>
    </xf>
    <xf numFmtId="0" fontId="23" fillId="0" borderId="39" applyNumberFormat="0" applyFill="0" applyAlignment="0" applyProtection="0">
      <alignment vertical="center"/>
    </xf>
    <xf numFmtId="0" fontId="20" fillId="85" borderId="37" applyNumberFormat="0" applyAlignment="0" applyProtection="0">
      <alignment vertical="center"/>
    </xf>
    <xf numFmtId="0" fontId="20" fillId="85" borderId="37" applyNumberFormat="0" applyAlignment="0" applyProtection="0">
      <alignment vertical="center"/>
    </xf>
    <xf numFmtId="0" fontId="20" fillId="85" borderId="37" applyNumberFormat="0" applyAlignment="0" applyProtection="0">
      <alignment vertical="center"/>
    </xf>
    <xf numFmtId="0" fontId="23" fillId="0" borderId="39" applyNumberFormat="0" applyFill="0" applyAlignment="0" applyProtection="0">
      <alignment vertical="center"/>
    </xf>
    <xf numFmtId="0" fontId="14" fillId="85" borderId="38" applyNumberFormat="0" applyAlignment="0" applyProtection="0">
      <alignment vertical="center"/>
    </xf>
    <xf numFmtId="0" fontId="6" fillId="84" borderId="36" applyNumberFormat="0" applyFont="0" applyAlignment="0" applyProtection="0">
      <alignment vertical="center"/>
    </xf>
    <xf numFmtId="0" fontId="6" fillId="84" borderId="36" applyNumberFormat="0" applyFont="0" applyAlignment="0" applyProtection="0">
      <alignment vertical="center"/>
    </xf>
    <xf numFmtId="0" fontId="14" fillId="85" borderId="38" applyNumberFormat="0" applyAlignment="0" applyProtection="0">
      <alignment vertical="center"/>
    </xf>
    <xf numFmtId="0" fontId="13" fillId="69" borderId="37" applyNumberFormat="0" applyAlignment="0" applyProtection="0">
      <alignment vertical="center"/>
    </xf>
    <xf numFmtId="0" fontId="13" fillId="69" borderId="37" applyNumberFormat="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13" fillId="69" borderId="37" applyNumberFormat="0" applyAlignment="0" applyProtection="0">
      <alignment vertical="center"/>
    </xf>
    <xf numFmtId="0" fontId="14" fillId="85" borderId="38" applyNumberFormat="0" applyAlignment="0" applyProtection="0">
      <alignment vertical="center"/>
    </xf>
    <xf numFmtId="0" fontId="20" fillId="85" borderId="37" applyNumberFormat="0" applyAlignment="0" applyProtection="0">
      <alignment vertical="center"/>
    </xf>
    <xf numFmtId="0" fontId="6" fillId="84" borderId="36" applyNumberFormat="0" applyFont="0" applyAlignment="0" applyProtection="0">
      <alignment vertical="center"/>
    </xf>
    <xf numFmtId="0" fontId="6" fillId="84" borderId="36" applyNumberFormat="0" applyFont="0" applyAlignment="0" applyProtection="0">
      <alignment vertical="center"/>
    </xf>
    <xf numFmtId="0" fontId="13" fillId="69" borderId="37" applyNumberFormat="0" applyAlignment="0" applyProtection="0">
      <alignment vertical="center"/>
    </xf>
    <xf numFmtId="0" fontId="23" fillId="0" borderId="39" applyNumberFormat="0" applyFill="0" applyAlignment="0" applyProtection="0">
      <alignment vertical="center"/>
    </xf>
    <xf numFmtId="0" fontId="20" fillId="85" borderId="37" applyNumberFormat="0" applyAlignment="0" applyProtection="0">
      <alignment vertical="center"/>
    </xf>
    <xf numFmtId="0" fontId="14" fillId="85" borderId="38" applyNumberFormat="0" applyAlignment="0" applyProtection="0">
      <alignment vertical="center"/>
    </xf>
    <xf numFmtId="0" fontId="20" fillId="85" borderId="37" applyNumberFormat="0" applyAlignment="0" applyProtection="0">
      <alignment vertical="center"/>
    </xf>
    <xf numFmtId="0" fontId="6" fillId="84" borderId="36" applyNumberFormat="0" applyFont="0" applyAlignment="0" applyProtection="0">
      <alignment vertical="center"/>
    </xf>
    <xf numFmtId="0" fontId="13" fillId="69" borderId="37" applyNumberFormat="0" applyAlignment="0" applyProtection="0">
      <alignment vertical="center"/>
    </xf>
    <xf numFmtId="0" fontId="13" fillId="69" borderId="37" applyNumberFormat="0" applyAlignment="0" applyProtection="0">
      <alignment vertical="center"/>
    </xf>
    <xf numFmtId="0" fontId="6" fillId="84" borderId="36" applyNumberFormat="0" applyFont="0" applyAlignment="0" applyProtection="0">
      <alignment vertical="center"/>
    </xf>
    <xf numFmtId="0" fontId="14" fillId="85" borderId="38" applyNumberFormat="0" applyAlignment="0" applyProtection="0">
      <alignment vertical="center"/>
    </xf>
    <xf numFmtId="0" fontId="13" fillId="69" borderId="37" applyNumberFormat="0" applyAlignment="0" applyProtection="0">
      <alignment vertical="center"/>
    </xf>
    <xf numFmtId="0" fontId="13" fillId="69" borderId="37" applyNumberFormat="0" applyAlignment="0" applyProtection="0">
      <alignment vertical="center"/>
    </xf>
    <xf numFmtId="0" fontId="23" fillId="0" borderId="39" applyNumberFormat="0" applyFill="0" applyAlignment="0" applyProtection="0">
      <alignment vertical="center"/>
    </xf>
    <xf numFmtId="0" fontId="13" fillId="69" borderId="37" applyNumberFormat="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14" fillId="85" borderId="38" applyNumberFormat="0" applyAlignment="0" applyProtection="0">
      <alignment vertical="center"/>
    </xf>
    <xf numFmtId="0" fontId="20" fillId="85" borderId="37" applyNumberFormat="0" applyAlignment="0" applyProtection="0">
      <alignment vertical="center"/>
    </xf>
    <xf numFmtId="0" fontId="13" fillId="69" borderId="37" applyNumberFormat="0" applyAlignment="0" applyProtection="0">
      <alignment vertical="center"/>
    </xf>
    <xf numFmtId="0" fontId="14" fillId="85" borderId="38" applyNumberFormat="0" applyAlignment="0" applyProtection="0">
      <alignment vertical="center"/>
    </xf>
    <xf numFmtId="0" fontId="20" fillId="85" borderId="37" applyNumberFormat="0" applyAlignment="0" applyProtection="0">
      <alignment vertical="center"/>
    </xf>
    <xf numFmtId="0" fontId="6" fillId="84" borderId="36" applyNumberFormat="0" applyFont="0" applyAlignment="0" applyProtection="0">
      <alignment vertical="center"/>
    </xf>
    <xf numFmtId="0" fontId="14" fillId="85" borderId="38" applyNumberFormat="0" applyAlignment="0" applyProtection="0">
      <alignment vertical="center"/>
    </xf>
    <xf numFmtId="0" fontId="23" fillId="0" borderId="39" applyNumberFormat="0" applyFill="0" applyAlignment="0" applyProtection="0">
      <alignment vertical="center"/>
    </xf>
    <xf numFmtId="0" fontId="13" fillId="69" borderId="37" applyNumberFormat="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23" fillId="0" borderId="39" applyNumberFormat="0" applyFill="0" applyAlignment="0" applyProtection="0">
      <alignment vertical="center"/>
    </xf>
    <xf numFmtId="0" fontId="14" fillId="85" borderId="38" applyNumberFormat="0" applyAlignment="0" applyProtection="0">
      <alignment vertical="center"/>
    </xf>
    <xf numFmtId="0" fontId="14" fillId="85" borderId="38" applyNumberFormat="0" applyAlignment="0" applyProtection="0">
      <alignment vertical="center"/>
    </xf>
    <xf numFmtId="0" fontId="6" fillId="84" borderId="36" applyNumberFormat="0" applyFont="0" applyAlignment="0" applyProtection="0">
      <alignment vertical="center"/>
    </xf>
    <xf numFmtId="0" fontId="23" fillId="0" borderId="39" applyNumberFormat="0" applyFill="0" applyAlignment="0" applyProtection="0">
      <alignment vertical="center"/>
    </xf>
    <xf numFmtId="0" fontId="20" fillId="85" borderId="37" applyNumberFormat="0" applyAlignment="0" applyProtection="0">
      <alignment vertical="center"/>
    </xf>
    <xf numFmtId="0" fontId="6" fillId="84" borderId="36" applyNumberFormat="0" applyFont="0" applyAlignment="0" applyProtection="0">
      <alignment vertical="center"/>
    </xf>
    <xf numFmtId="0" fontId="14" fillId="85" borderId="38" applyNumberFormat="0" applyAlignment="0" applyProtection="0">
      <alignment vertical="center"/>
    </xf>
    <xf numFmtId="0" fontId="13" fillId="69" borderId="37" applyNumberFormat="0" applyAlignment="0" applyProtection="0">
      <alignment vertical="center"/>
    </xf>
    <xf numFmtId="0" fontId="6" fillId="84" borderId="36" applyNumberFormat="0" applyFont="0" applyAlignment="0" applyProtection="0">
      <alignment vertical="center"/>
    </xf>
    <xf numFmtId="0" fontId="13" fillId="69" borderId="37" applyNumberFormat="0" applyAlignment="0" applyProtection="0">
      <alignment vertical="center"/>
    </xf>
    <xf numFmtId="0" fontId="6" fillId="84" borderId="36" applyNumberFormat="0" applyFont="0" applyAlignment="0" applyProtection="0">
      <alignment vertical="center"/>
    </xf>
    <xf numFmtId="0" fontId="13" fillId="69" borderId="37" applyNumberFormat="0" applyAlignment="0" applyProtection="0">
      <alignment vertical="center"/>
    </xf>
    <xf numFmtId="0" fontId="14" fillId="85" borderId="38" applyNumberFormat="0" applyAlignment="0" applyProtection="0">
      <alignment vertical="center"/>
    </xf>
    <xf numFmtId="0" fontId="6" fillId="84" borderId="36" applyNumberFormat="0" applyFont="0" applyAlignment="0" applyProtection="0">
      <alignment vertical="center"/>
    </xf>
    <xf numFmtId="0" fontId="13" fillId="69" borderId="37" applyNumberFormat="0" applyAlignment="0" applyProtection="0">
      <alignment vertical="center"/>
    </xf>
    <xf numFmtId="0" fontId="13" fillId="69" borderId="37" applyNumberFormat="0" applyAlignment="0" applyProtection="0">
      <alignment vertical="center"/>
    </xf>
    <xf numFmtId="0" fontId="20" fillId="85" borderId="37" applyNumberFormat="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14" fillId="85" borderId="38" applyNumberFormat="0" applyAlignment="0" applyProtection="0">
      <alignment vertical="center"/>
    </xf>
    <xf numFmtId="0" fontId="6" fillId="84" borderId="36" applyNumberFormat="0" applyFont="0" applyAlignment="0" applyProtection="0">
      <alignment vertical="center"/>
    </xf>
    <xf numFmtId="0" fontId="13" fillId="69" borderId="37" applyNumberFormat="0" applyAlignment="0" applyProtection="0">
      <alignment vertical="center"/>
    </xf>
    <xf numFmtId="0" fontId="14" fillId="85" borderId="38" applyNumberFormat="0" applyAlignment="0" applyProtection="0">
      <alignment vertical="center"/>
    </xf>
    <xf numFmtId="0" fontId="20" fillId="85" borderId="37" applyNumberFormat="0" applyAlignment="0" applyProtection="0">
      <alignment vertical="center"/>
    </xf>
    <xf numFmtId="0" fontId="23" fillId="0" borderId="39" applyNumberFormat="0" applyFill="0" applyAlignment="0" applyProtection="0">
      <alignment vertical="center"/>
    </xf>
    <xf numFmtId="0" fontId="23" fillId="0" borderId="39" applyNumberFormat="0" applyFill="0" applyAlignment="0" applyProtection="0">
      <alignment vertical="center"/>
    </xf>
    <xf numFmtId="0" fontId="14" fillId="85" borderId="38" applyNumberFormat="0" applyAlignment="0" applyProtection="0">
      <alignment vertical="center"/>
    </xf>
    <xf numFmtId="0" fontId="6" fillId="84" borderId="36" applyNumberFormat="0" applyFont="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14" fillId="85" borderId="38" applyNumberFormat="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20" fillId="85" borderId="37" applyNumberFormat="0" applyAlignment="0" applyProtection="0">
      <alignment vertical="center"/>
    </xf>
    <xf numFmtId="0" fontId="14" fillId="85" borderId="38" applyNumberFormat="0" applyAlignment="0" applyProtection="0">
      <alignment vertical="center"/>
    </xf>
    <xf numFmtId="0" fontId="6" fillId="84" borderId="36" applyNumberFormat="0" applyFont="0" applyAlignment="0" applyProtection="0">
      <alignment vertical="center"/>
    </xf>
    <xf numFmtId="0" fontId="14" fillId="85" borderId="38" applyNumberFormat="0" applyAlignment="0" applyProtection="0">
      <alignment vertical="center"/>
    </xf>
    <xf numFmtId="0" fontId="23" fillId="0" borderId="39" applyNumberFormat="0" applyFill="0" applyAlignment="0" applyProtection="0">
      <alignment vertical="center"/>
    </xf>
    <xf numFmtId="0" fontId="13" fillId="69" borderId="37" applyNumberFormat="0" applyAlignment="0" applyProtection="0">
      <alignment vertical="center"/>
    </xf>
    <xf numFmtId="0" fontId="13" fillId="69" borderId="37" applyNumberFormat="0" applyAlignment="0" applyProtection="0">
      <alignment vertical="center"/>
    </xf>
    <xf numFmtId="0" fontId="13" fillId="69" borderId="37" applyNumberFormat="0" applyAlignment="0" applyProtection="0">
      <alignment vertical="center"/>
    </xf>
    <xf numFmtId="0" fontId="13" fillId="69" borderId="37" applyNumberFormat="0" applyAlignment="0" applyProtection="0">
      <alignment vertical="center"/>
    </xf>
    <xf numFmtId="0" fontId="23" fillId="0" borderId="39" applyNumberFormat="0" applyFill="0" applyAlignment="0" applyProtection="0">
      <alignment vertical="center"/>
    </xf>
    <xf numFmtId="0" fontId="14" fillId="85" borderId="38" applyNumberFormat="0" applyAlignment="0" applyProtection="0">
      <alignment vertical="center"/>
    </xf>
    <xf numFmtId="0" fontId="6" fillId="84" borderId="36" applyNumberFormat="0" applyFont="0" applyAlignment="0" applyProtection="0">
      <alignment vertical="center"/>
    </xf>
    <xf numFmtId="0" fontId="23" fillId="0" borderId="39" applyNumberFormat="0" applyFill="0" applyAlignment="0" applyProtection="0">
      <alignment vertical="center"/>
    </xf>
    <xf numFmtId="0" fontId="14" fillId="85" borderId="38" applyNumberFormat="0" applyAlignment="0" applyProtection="0">
      <alignment vertical="center"/>
    </xf>
    <xf numFmtId="0" fontId="23" fillId="0" borderId="39" applyNumberFormat="0" applyFill="0" applyAlignment="0" applyProtection="0">
      <alignment vertical="center"/>
    </xf>
    <xf numFmtId="0" fontId="14" fillId="85" borderId="38" applyNumberFormat="0" applyAlignment="0" applyProtection="0">
      <alignment vertical="center"/>
    </xf>
    <xf numFmtId="0" fontId="20" fillId="85" borderId="37" applyNumberFormat="0" applyAlignment="0" applyProtection="0">
      <alignment vertical="center"/>
    </xf>
    <xf numFmtId="0" fontId="13" fillId="69" borderId="37" applyNumberFormat="0" applyAlignment="0" applyProtection="0">
      <alignment vertical="center"/>
    </xf>
    <xf numFmtId="0" fontId="14" fillId="85" borderId="38" applyNumberFormat="0" applyAlignment="0" applyProtection="0">
      <alignment vertical="center"/>
    </xf>
    <xf numFmtId="0" fontId="14" fillId="85" borderId="38" applyNumberFormat="0" applyAlignment="0" applyProtection="0">
      <alignment vertical="center"/>
    </xf>
    <xf numFmtId="0" fontId="20" fillId="85" borderId="37" applyNumberFormat="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13" fillId="69" borderId="37" applyNumberFormat="0" applyAlignment="0" applyProtection="0">
      <alignment vertical="center"/>
    </xf>
    <xf numFmtId="0" fontId="14" fillId="85" borderId="38" applyNumberFormat="0" applyAlignment="0" applyProtection="0">
      <alignment vertical="center"/>
    </xf>
    <xf numFmtId="0" fontId="13" fillId="69" borderId="37" applyNumberFormat="0" applyAlignment="0" applyProtection="0">
      <alignment vertical="center"/>
    </xf>
    <xf numFmtId="0" fontId="13" fillId="69" borderId="37" applyNumberFormat="0" applyAlignment="0" applyProtection="0">
      <alignment vertical="center"/>
    </xf>
    <xf numFmtId="0" fontId="13" fillId="69" borderId="37" applyNumberFormat="0" applyAlignment="0" applyProtection="0">
      <alignment vertical="center"/>
    </xf>
    <xf numFmtId="0" fontId="6" fillId="84" borderId="36" applyNumberFormat="0" applyFont="0" applyAlignment="0" applyProtection="0">
      <alignment vertical="center"/>
    </xf>
    <xf numFmtId="0" fontId="14" fillId="85" borderId="38" applyNumberFormat="0" applyAlignment="0" applyProtection="0">
      <alignment vertical="center"/>
    </xf>
    <xf numFmtId="0" fontId="20" fillId="85" borderId="37" applyNumberFormat="0" applyAlignment="0" applyProtection="0">
      <alignment vertical="center"/>
    </xf>
    <xf numFmtId="0" fontId="13" fillId="69" borderId="37" applyNumberFormat="0" applyAlignment="0" applyProtection="0">
      <alignment vertical="center"/>
    </xf>
    <xf numFmtId="0" fontId="23" fillId="0" borderId="39" applyNumberFormat="0" applyFill="0" applyAlignment="0" applyProtection="0">
      <alignment vertical="center"/>
    </xf>
    <xf numFmtId="0" fontId="13" fillId="69" borderId="37" applyNumberFormat="0" applyAlignment="0" applyProtection="0">
      <alignment vertical="center"/>
    </xf>
    <xf numFmtId="0" fontId="23" fillId="0" borderId="39" applyNumberFormat="0" applyFill="0" applyAlignment="0" applyProtection="0">
      <alignment vertical="center"/>
    </xf>
    <xf numFmtId="0" fontId="13" fillId="69" borderId="37" applyNumberFormat="0" applyAlignment="0" applyProtection="0">
      <alignment vertical="center"/>
    </xf>
    <xf numFmtId="0" fontId="13" fillId="69" borderId="37" applyNumberFormat="0" applyAlignment="0" applyProtection="0">
      <alignment vertical="center"/>
    </xf>
    <xf numFmtId="0" fontId="23" fillId="0" borderId="39" applyNumberFormat="0" applyFill="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13" fillId="69" borderId="37" applyNumberFormat="0" applyAlignment="0" applyProtection="0">
      <alignment vertical="center"/>
    </xf>
    <xf numFmtId="0" fontId="6" fillId="84" borderId="36" applyNumberFormat="0" applyFont="0" applyAlignment="0" applyProtection="0">
      <alignment vertical="center"/>
    </xf>
    <xf numFmtId="0" fontId="6" fillId="84" borderId="36" applyNumberFormat="0" applyFont="0" applyAlignment="0" applyProtection="0">
      <alignment vertical="center"/>
    </xf>
    <xf numFmtId="0" fontId="14" fillId="85" borderId="38" applyNumberFormat="0" applyAlignment="0" applyProtection="0">
      <alignment vertical="center"/>
    </xf>
    <xf numFmtId="0" fontId="20" fillId="85" borderId="37" applyNumberFormat="0" applyAlignment="0" applyProtection="0">
      <alignment vertical="center"/>
    </xf>
    <xf numFmtId="0" fontId="14" fillId="85" borderId="38" applyNumberFormat="0" applyAlignment="0" applyProtection="0">
      <alignment vertical="center"/>
    </xf>
    <xf numFmtId="0" fontId="13" fillId="69" borderId="37" applyNumberFormat="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20" fillId="85" borderId="37" applyNumberFormat="0" applyAlignment="0" applyProtection="0">
      <alignment vertical="center"/>
    </xf>
    <xf numFmtId="0" fontId="6" fillId="84" borderId="36" applyNumberFormat="0" applyFont="0" applyAlignment="0" applyProtection="0">
      <alignment vertical="center"/>
    </xf>
    <xf numFmtId="0" fontId="13" fillId="69" borderId="37" applyNumberFormat="0" applyAlignment="0" applyProtection="0">
      <alignment vertical="center"/>
    </xf>
    <xf numFmtId="0" fontId="14" fillId="85" borderId="38" applyNumberFormat="0" applyAlignment="0" applyProtection="0">
      <alignment vertical="center"/>
    </xf>
    <xf numFmtId="0" fontId="20" fillId="85" borderId="37" applyNumberFormat="0" applyAlignment="0" applyProtection="0">
      <alignment vertical="center"/>
    </xf>
    <xf numFmtId="0" fontId="23" fillId="0" borderId="39" applyNumberFormat="0" applyFill="0" applyAlignment="0" applyProtection="0">
      <alignment vertical="center"/>
    </xf>
    <xf numFmtId="0" fontId="14" fillId="85" borderId="38" applyNumberFormat="0" applyAlignment="0" applyProtection="0">
      <alignment vertical="center"/>
    </xf>
    <xf numFmtId="0" fontId="13" fillId="69" borderId="37" applyNumberFormat="0" applyAlignment="0" applyProtection="0">
      <alignment vertical="center"/>
    </xf>
    <xf numFmtId="0" fontId="6" fillId="84" borderId="36" applyNumberFormat="0" applyFont="0" applyAlignment="0" applyProtection="0">
      <alignment vertical="center"/>
    </xf>
    <xf numFmtId="0" fontId="13" fillId="69" borderId="37" applyNumberFormat="0" applyAlignment="0" applyProtection="0">
      <alignment vertical="center"/>
    </xf>
    <xf numFmtId="0" fontId="13" fillId="69" borderId="37" applyNumberFormat="0" applyAlignment="0" applyProtection="0">
      <alignment vertical="center"/>
    </xf>
    <xf numFmtId="0" fontId="13" fillId="69" borderId="37" applyNumberFormat="0" applyAlignment="0" applyProtection="0">
      <alignment vertical="center"/>
    </xf>
    <xf numFmtId="0" fontId="14" fillId="85" borderId="38" applyNumberFormat="0" applyAlignment="0" applyProtection="0">
      <alignment vertical="center"/>
    </xf>
    <xf numFmtId="0" fontId="23" fillId="0" borderId="39" applyNumberFormat="0" applyFill="0" applyAlignment="0" applyProtection="0">
      <alignment vertical="center"/>
    </xf>
    <xf numFmtId="0" fontId="13" fillId="69" borderId="37" applyNumberFormat="0" applyAlignment="0" applyProtection="0">
      <alignment vertical="center"/>
    </xf>
    <xf numFmtId="0" fontId="14" fillId="85" borderId="38" applyNumberFormat="0" applyAlignment="0" applyProtection="0">
      <alignment vertical="center"/>
    </xf>
    <xf numFmtId="0" fontId="20" fillId="85" borderId="37" applyNumberFormat="0" applyAlignment="0" applyProtection="0">
      <alignment vertical="center"/>
    </xf>
    <xf numFmtId="0" fontId="6" fillId="84" borderId="36" applyNumberFormat="0" applyFont="0" applyAlignment="0" applyProtection="0">
      <alignment vertical="center"/>
    </xf>
    <xf numFmtId="0" fontId="23" fillId="0" borderId="39" applyNumberFormat="0" applyFill="0" applyAlignment="0" applyProtection="0">
      <alignment vertical="center"/>
    </xf>
    <xf numFmtId="0" fontId="13" fillId="69" borderId="37" applyNumberFormat="0" applyAlignment="0" applyProtection="0">
      <alignment vertical="center"/>
    </xf>
    <xf numFmtId="0" fontId="6" fillId="84" borderId="36" applyNumberFormat="0" applyFont="0" applyAlignment="0" applyProtection="0">
      <alignment vertical="center"/>
    </xf>
    <xf numFmtId="0" fontId="6" fillId="84" borderId="36" applyNumberFormat="0" applyFont="0" applyAlignment="0" applyProtection="0">
      <alignment vertical="center"/>
    </xf>
    <xf numFmtId="0" fontId="13" fillId="69" borderId="37" applyNumberFormat="0" applyAlignment="0" applyProtection="0">
      <alignment vertical="center"/>
    </xf>
    <xf numFmtId="0" fontId="14" fillId="85" borderId="38" applyNumberFormat="0" applyAlignment="0" applyProtection="0">
      <alignment vertical="center"/>
    </xf>
    <xf numFmtId="0" fontId="6" fillId="84" borderId="36" applyNumberFormat="0" applyFont="0" applyAlignment="0" applyProtection="0">
      <alignment vertical="center"/>
    </xf>
    <xf numFmtId="0" fontId="6" fillId="84" borderId="36" applyNumberFormat="0" applyFont="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20" fillId="85" borderId="37" applyNumberFormat="0" applyAlignment="0" applyProtection="0">
      <alignment vertical="center"/>
    </xf>
    <xf numFmtId="0" fontId="14" fillId="85" borderId="38" applyNumberFormat="0" applyAlignment="0" applyProtection="0">
      <alignment vertical="center"/>
    </xf>
    <xf numFmtId="0" fontId="23" fillId="0" borderId="39" applyNumberFormat="0" applyFill="0" applyAlignment="0" applyProtection="0">
      <alignment vertical="center"/>
    </xf>
    <xf numFmtId="0" fontId="14" fillId="85" borderId="38" applyNumberFormat="0" applyAlignment="0" applyProtection="0">
      <alignment vertical="center"/>
    </xf>
    <xf numFmtId="0" fontId="14" fillId="85" borderId="38" applyNumberFormat="0" applyAlignment="0" applyProtection="0">
      <alignment vertical="center"/>
    </xf>
    <xf numFmtId="0" fontId="20" fillId="85" borderId="37" applyNumberFormat="0" applyAlignment="0" applyProtection="0">
      <alignment vertical="center"/>
    </xf>
    <xf numFmtId="0" fontId="23" fillId="0" borderId="39" applyNumberFormat="0" applyFill="0" applyAlignment="0" applyProtection="0">
      <alignment vertical="center"/>
    </xf>
    <xf numFmtId="0" fontId="14" fillId="85" borderId="38" applyNumberFormat="0" applyAlignment="0" applyProtection="0">
      <alignment vertical="center"/>
    </xf>
    <xf numFmtId="0" fontId="13" fillId="69" borderId="37" applyNumberFormat="0" applyAlignment="0" applyProtection="0">
      <alignment vertical="center"/>
    </xf>
    <xf numFmtId="0" fontId="20" fillId="85" borderId="37" applyNumberFormat="0" applyAlignment="0" applyProtection="0">
      <alignment vertical="center"/>
    </xf>
    <xf numFmtId="0" fontId="6" fillId="84" borderId="36" applyNumberFormat="0" applyFont="0" applyAlignment="0" applyProtection="0">
      <alignment vertical="center"/>
    </xf>
    <xf numFmtId="0" fontId="13" fillId="69" borderId="37" applyNumberFormat="0" applyAlignment="0" applyProtection="0">
      <alignment vertical="center"/>
    </xf>
    <xf numFmtId="0" fontId="14" fillId="85" borderId="38" applyNumberFormat="0" applyAlignment="0" applyProtection="0">
      <alignment vertical="center"/>
    </xf>
    <xf numFmtId="0" fontId="14" fillId="85" borderId="38" applyNumberFormat="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14" fillId="85" borderId="38" applyNumberFormat="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13" fillId="69" borderId="37" applyNumberFormat="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14" fillId="85" borderId="38" applyNumberFormat="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13" fillId="69" borderId="37" applyNumberFormat="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13" fillId="69" borderId="37" applyNumberFormat="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23" fillId="0" borderId="39" applyNumberFormat="0" applyFill="0" applyAlignment="0" applyProtection="0">
      <alignment vertical="center"/>
    </xf>
    <xf numFmtId="0" fontId="20" fillId="85" borderId="37" applyNumberFormat="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23" fillId="0" borderId="39" applyNumberFormat="0" applyFill="0" applyAlignment="0" applyProtection="0">
      <alignment vertical="center"/>
    </xf>
    <xf numFmtId="0" fontId="23" fillId="0" borderId="39" applyNumberFormat="0" applyFill="0" applyAlignment="0" applyProtection="0">
      <alignment vertical="center"/>
    </xf>
    <xf numFmtId="0" fontId="13" fillId="69" borderId="37" applyNumberFormat="0" applyAlignment="0" applyProtection="0">
      <alignment vertical="center"/>
    </xf>
    <xf numFmtId="0" fontId="20" fillId="85" borderId="37" applyNumberFormat="0" applyAlignment="0" applyProtection="0">
      <alignment vertical="center"/>
    </xf>
    <xf numFmtId="0" fontId="14" fillId="85" borderId="38" applyNumberFormat="0" applyAlignment="0" applyProtection="0">
      <alignment vertical="center"/>
    </xf>
    <xf numFmtId="0" fontId="13" fillId="69" borderId="37" applyNumberFormat="0" applyAlignment="0" applyProtection="0">
      <alignment vertical="center"/>
    </xf>
    <xf numFmtId="0" fontId="14" fillId="85" borderId="38" applyNumberFormat="0" applyAlignment="0" applyProtection="0">
      <alignment vertical="center"/>
    </xf>
    <xf numFmtId="0" fontId="20" fillId="85" borderId="37" applyNumberFormat="0" applyAlignment="0" applyProtection="0">
      <alignment vertical="center"/>
    </xf>
    <xf numFmtId="0" fontId="20" fillId="85" borderId="37" applyNumberFormat="0" applyAlignment="0" applyProtection="0">
      <alignment vertical="center"/>
    </xf>
    <xf numFmtId="0" fontId="13" fillId="69" borderId="37" applyNumberFormat="0" applyAlignment="0" applyProtection="0">
      <alignment vertical="center"/>
    </xf>
    <xf numFmtId="0" fontId="13" fillId="69" borderId="37" applyNumberFormat="0" applyAlignment="0" applyProtection="0">
      <alignment vertical="center"/>
    </xf>
    <xf numFmtId="0" fontId="20" fillId="85" borderId="37" applyNumberFormat="0" applyAlignment="0" applyProtection="0">
      <alignment vertical="center"/>
    </xf>
    <xf numFmtId="0" fontId="6" fillId="84" borderId="36" applyNumberFormat="0" applyFont="0" applyAlignment="0" applyProtection="0">
      <alignment vertical="center"/>
    </xf>
    <xf numFmtId="0" fontId="6" fillId="84" borderId="36" applyNumberFormat="0" applyFont="0" applyAlignment="0" applyProtection="0">
      <alignment vertical="center"/>
    </xf>
    <xf numFmtId="0" fontId="13" fillId="69" borderId="37" applyNumberFormat="0" applyAlignment="0" applyProtection="0">
      <alignment vertical="center"/>
    </xf>
    <xf numFmtId="0" fontId="14" fillId="85" borderId="38" applyNumberFormat="0" applyAlignment="0" applyProtection="0">
      <alignment vertical="center"/>
    </xf>
    <xf numFmtId="0" fontId="6" fillId="84" borderId="36" applyNumberFormat="0" applyFont="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14" fillId="85" borderId="38" applyNumberFormat="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13" fillId="69" borderId="37" applyNumberFormat="0" applyAlignment="0" applyProtection="0">
      <alignment vertical="center"/>
    </xf>
    <xf numFmtId="0" fontId="6" fillId="84" borderId="36" applyNumberFormat="0" applyFont="0" applyAlignment="0" applyProtection="0">
      <alignment vertical="center"/>
    </xf>
    <xf numFmtId="0" fontId="6" fillId="84" borderId="36" applyNumberFormat="0" applyFont="0" applyAlignment="0" applyProtection="0">
      <alignment vertical="center"/>
    </xf>
    <xf numFmtId="0" fontId="14" fillId="85" borderId="38" applyNumberFormat="0" applyAlignment="0" applyProtection="0">
      <alignment vertical="center"/>
    </xf>
    <xf numFmtId="0" fontId="14" fillId="85" borderId="38" applyNumberFormat="0" applyAlignment="0" applyProtection="0">
      <alignment vertical="center"/>
    </xf>
    <xf numFmtId="0" fontId="20" fillId="85" borderId="37" applyNumberFormat="0" applyAlignment="0" applyProtection="0">
      <alignment vertical="center"/>
    </xf>
    <xf numFmtId="0" fontId="20" fillId="85" borderId="37" applyNumberFormat="0" applyAlignment="0" applyProtection="0">
      <alignment vertical="center"/>
    </xf>
    <xf numFmtId="0" fontId="6" fillId="84" borderId="36" applyNumberFormat="0" applyFont="0" applyAlignment="0" applyProtection="0">
      <alignment vertical="center"/>
    </xf>
    <xf numFmtId="0" fontId="14" fillId="85" borderId="38" applyNumberFormat="0" applyAlignment="0" applyProtection="0">
      <alignment vertical="center"/>
    </xf>
    <xf numFmtId="0" fontId="23" fillId="0" borderId="39" applyNumberFormat="0" applyFill="0" applyAlignment="0" applyProtection="0">
      <alignment vertical="center"/>
    </xf>
    <xf numFmtId="0" fontId="14" fillId="85" borderId="38" applyNumberFormat="0" applyAlignment="0" applyProtection="0">
      <alignment vertical="center"/>
    </xf>
    <xf numFmtId="0" fontId="13" fillId="69" borderId="37" applyNumberFormat="0" applyAlignment="0" applyProtection="0">
      <alignment vertical="center"/>
    </xf>
    <xf numFmtId="0" fontId="20" fillId="85" borderId="37" applyNumberFormat="0" applyAlignment="0" applyProtection="0">
      <alignment vertical="center"/>
    </xf>
    <xf numFmtId="0" fontId="13" fillId="69" borderId="37" applyNumberFormat="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13" fillId="69" borderId="37" applyNumberFormat="0" applyAlignment="0" applyProtection="0">
      <alignment vertical="center"/>
    </xf>
    <xf numFmtId="0" fontId="14" fillId="85" borderId="38" applyNumberFormat="0" applyAlignment="0" applyProtection="0">
      <alignment vertical="center"/>
    </xf>
    <xf numFmtId="0" fontId="20" fillId="85" borderId="37" applyNumberFormat="0" applyAlignment="0" applyProtection="0">
      <alignment vertical="center"/>
    </xf>
    <xf numFmtId="0" fontId="23" fillId="0" borderId="39" applyNumberFormat="0" applyFill="0" applyAlignment="0" applyProtection="0">
      <alignment vertical="center"/>
    </xf>
    <xf numFmtId="0" fontId="14" fillId="85" borderId="38" applyNumberFormat="0" applyAlignment="0" applyProtection="0">
      <alignment vertical="center"/>
    </xf>
    <xf numFmtId="0" fontId="13" fillId="69" borderId="37" applyNumberFormat="0" applyAlignment="0" applyProtection="0">
      <alignment vertical="center"/>
    </xf>
    <xf numFmtId="0" fontId="6" fillId="84" borderId="36" applyNumberFormat="0" applyFont="0" applyAlignment="0" applyProtection="0">
      <alignment vertical="center"/>
    </xf>
    <xf numFmtId="0" fontId="13" fillId="69" borderId="37" applyNumberFormat="0" applyAlignment="0" applyProtection="0">
      <alignment vertical="center"/>
    </xf>
    <xf numFmtId="0" fontId="13" fillId="69" borderId="37" applyNumberFormat="0" applyAlignment="0" applyProtection="0">
      <alignment vertical="center"/>
    </xf>
    <xf numFmtId="0" fontId="13" fillId="69" borderId="37" applyNumberFormat="0" applyAlignment="0" applyProtection="0">
      <alignment vertical="center"/>
    </xf>
    <xf numFmtId="0" fontId="14" fillId="85" borderId="38" applyNumberFormat="0" applyAlignment="0" applyProtection="0">
      <alignment vertical="center"/>
    </xf>
    <xf numFmtId="0" fontId="23" fillId="0" borderId="39" applyNumberFormat="0" applyFill="0" applyAlignment="0" applyProtection="0">
      <alignment vertical="center"/>
    </xf>
    <xf numFmtId="0" fontId="13" fillId="69" borderId="37" applyNumberFormat="0" applyAlignment="0" applyProtection="0">
      <alignment vertical="center"/>
    </xf>
    <xf numFmtId="0" fontId="14" fillId="85" borderId="38" applyNumberFormat="0" applyAlignment="0" applyProtection="0">
      <alignment vertical="center"/>
    </xf>
    <xf numFmtId="0" fontId="20" fillId="85" borderId="37" applyNumberFormat="0" applyAlignment="0" applyProtection="0">
      <alignment vertical="center"/>
    </xf>
    <xf numFmtId="0" fontId="6" fillId="84" borderId="36" applyNumberFormat="0" applyFont="0" applyAlignment="0" applyProtection="0">
      <alignment vertical="center"/>
    </xf>
    <xf numFmtId="0" fontId="23" fillId="0" borderId="39" applyNumberFormat="0" applyFill="0" applyAlignment="0" applyProtection="0">
      <alignment vertical="center"/>
    </xf>
    <xf numFmtId="0" fontId="13" fillId="69" borderId="37" applyNumberFormat="0" applyAlignment="0" applyProtection="0">
      <alignment vertical="center"/>
    </xf>
    <xf numFmtId="0" fontId="6" fillId="84" borderId="36" applyNumberFormat="0" applyFont="0" applyAlignment="0" applyProtection="0">
      <alignment vertical="center"/>
    </xf>
    <xf numFmtId="0" fontId="6" fillId="84" borderId="36" applyNumberFormat="0" applyFont="0" applyAlignment="0" applyProtection="0">
      <alignment vertical="center"/>
    </xf>
    <xf numFmtId="0" fontId="13" fillId="69" borderId="37" applyNumberFormat="0" applyAlignment="0" applyProtection="0">
      <alignment vertical="center"/>
    </xf>
    <xf numFmtId="0" fontId="14" fillId="85" borderId="38" applyNumberFormat="0" applyAlignment="0" applyProtection="0">
      <alignment vertical="center"/>
    </xf>
    <xf numFmtId="0" fontId="6" fillId="84" borderId="36" applyNumberFormat="0" applyFont="0" applyAlignment="0" applyProtection="0">
      <alignment vertical="center"/>
    </xf>
    <xf numFmtId="0" fontId="6" fillId="84" borderId="36" applyNumberFormat="0" applyFont="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20" fillId="85" borderId="37" applyNumberFormat="0" applyAlignment="0" applyProtection="0">
      <alignment vertical="center"/>
    </xf>
    <xf numFmtId="0" fontId="14" fillId="85" borderId="38" applyNumberFormat="0" applyAlignment="0" applyProtection="0">
      <alignment vertical="center"/>
    </xf>
    <xf numFmtId="0" fontId="23" fillId="0" borderId="39" applyNumberFormat="0" applyFill="0" applyAlignment="0" applyProtection="0">
      <alignment vertical="center"/>
    </xf>
    <xf numFmtId="0" fontId="14" fillId="85" borderId="38" applyNumberFormat="0" applyAlignment="0" applyProtection="0">
      <alignment vertical="center"/>
    </xf>
    <xf numFmtId="0" fontId="14" fillId="85" borderId="38" applyNumberFormat="0" applyAlignment="0" applyProtection="0">
      <alignment vertical="center"/>
    </xf>
    <xf numFmtId="0" fontId="20" fillId="85" borderId="37" applyNumberFormat="0" applyAlignment="0" applyProtection="0">
      <alignment vertical="center"/>
    </xf>
    <xf numFmtId="0" fontId="23" fillId="0" borderId="39" applyNumberFormat="0" applyFill="0" applyAlignment="0" applyProtection="0">
      <alignment vertical="center"/>
    </xf>
    <xf numFmtId="0" fontId="14" fillId="85" borderId="38" applyNumberFormat="0" applyAlignment="0" applyProtection="0">
      <alignment vertical="center"/>
    </xf>
    <xf numFmtId="0" fontId="13" fillId="69" borderId="37" applyNumberFormat="0" applyAlignment="0" applyProtection="0">
      <alignment vertical="center"/>
    </xf>
    <xf numFmtId="0" fontId="20" fillId="85" borderId="37" applyNumberFormat="0" applyAlignment="0" applyProtection="0">
      <alignment vertical="center"/>
    </xf>
    <xf numFmtId="0" fontId="6" fillId="84" borderId="36" applyNumberFormat="0" applyFont="0" applyAlignment="0" applyProtection="0">
      <alignment vertical="center"/>
    </xf>
    <xf numFmtId="0" fontId="13" fillId="69" borderId="37" applyNumberFormat="0" applyAlignment="0" applyProtection="0">
      <alignment vertical="center"/>
    </xf>
    <xf numFmtId="0" fontId="14" fillId="85" borderId="38" applyNumberFormat="0" applyAlignment="0" applyProtection="0">
      <alignment vertical="center"/>
    </xf>
    <xf numFmtId="0" fontId="14" fillId="85" borderId="38" applyNumberFormat="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14" fillId="85" borderId="38" applyNumberFormat="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13" fillId="69" borderId="37" applyNumberFormat="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14" fillId="85" borderId="38" applyNumberFormat="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13" fillId="69" borderId="37" applyNumberFormat="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13" fillId="69" borderId="37" applyNumberFormat="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23" fillId="0" borderId="39" applyNumberFormat="0" applyFill="0" applyAlignment="0" applyProtection="0">
      <alignment vertical="center"/>
    </xf>
    <xf numFmtId="0" fontId="20" fillId="85" borderId="37" applyNumberFormat="0" applyAlignment="0" applyProtection="0">
      <alignment vertical="center"/>
    </xf>
    <xf numFmtId="0" fontId="23" fillId="0" borderId="39" applyNumberFormat="0" applyFill="0" applyAlignment="0" applyProtection="0">
      <alignment vertical="center"/>
    </xf>
    <xf numFmtId="0" fontId="20" fillId="85" borderId="37" applyNumberFormat="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20" fillId="85" borderId="37" applyNumberFormat="0" applyAlignment="0" applyProtection="0">
      <alignment vertical="center"/>
    </xf>
    <xf numFmtId="0" fontId="13" fillId="69" borderId="37" applyNumberFormat="0" applyAlignment="0" applyProtection="0">
      <alignment vertical="center"/>
    </xf>
    <xf numFmtId="0" fontId="6" fillId="84" borderId="36" applyNumberFormat="0" applyFont="0" applyAlignment="0" applyProtection="0">
      <alignment vertical="center"/>
    </xf>
    <xf numFmtId="0" fontId="13" fillId="69" borderId="37" applyNumberFormat="0" applyAlignment="0" applyProtection="0">
      <alignment vertical="center"/>
    </xf>
    <xf numFmtId="0" fontId="13" fillId="69" borderId="37" applyNumberFormat="0" applyAlignment="0" applyProtection="0">
      <alignment vertical="center"/>
    </xf>
    <xf numFmtId="0" fontId="13" fillId="69" borderId="37" applyNumberFormat="0" applyAlignment="0" applyProtection="0">
      <alignment vertical="center"/>
    </xf>
    <xf numFmtId="0" fontId="14" fillId="85" borderId="38" applyNumberFormat="0" applyAlignment="0" applyProtection="0">
      <alignment vertical="center"/>
    </xf>
    <xf numFmtId="0" fontId="23" fillId="0" borderId="39" applyNumberFormat="0" applyFill="0" applyAlignment="0" applyProtection="0">
      <alignment vertical="center"/>
    </xf>
    <xf numFmtId="0" fontId="13" fillId="69" borderId="37" applyNumberFormat="0" applyAlignment="0" applyProtection="0">
      <alignment vertical="center"/>
    </xf>
    <xf numFmtId="0" fontId="14" fillId="85" borderId="38" applyNumberFormat="0" applyAlignment="0" applyProtection="0">
      <alignment vertical="center"/>
    </xf>
    <xf numFmtId="0" fontId="20" fillId="85" borderId="37" applyNumberFormat="0" applyAlignment="0" applyProtection="0">
      <alignment vertical="center"/>
    </xf>
    <xf numFmtId="0" fontId="6" fillId="84" borderId="36" applyNumberFormat="0" applyFont="0" applyAlignment="0" applyProtection="0">
      <alignment vertical="center"/>
    </xf>
    <xf numFmtId="0" fontId="23" fillId="0" borderId="39" applyNumberFormat="0" applyFill="0" applyAlignment="0" applyProtection="0">
      <alignment vertical="center"/>
    </xf>
    <xf numFmtId="0" fontId="13" fillId="69" borderId="37" applyNumberFormat="0" applyAlignment="0" applyProtection="0">
      <alignment vertical="center"/>
    </xf>
    <xf numFmtId="0" fontId="6" fillId="84" borderId="36" applyNumberFormat="0" applyFont="0" applyAlignment="0" applyProtection="0">
      <alignment vertical="center"/>
    </xf>
    <xf numFmtId="0" fontId="6" fillId="84" borderId="36" applyNumberFormat="0" applyFont="0" applyAlignment="0" applyProtection="0">
      <alignment vertical="center"/>
    </xf>
    <xf numFmtId="0" fontId="13" fillId="69" borderId="37" applyNumberFormat="0" applyAlignment="0" applyProtection="0">
      <alignment vertical="center"/>
    </xf>
    <xf numFmtId="0" fontId="14" fillId="85" borderId="38" applyNumberFormat="0" applyAlignment="0" applyProtection="0">
      <alignment vertical="center"/>
    </xf>
    <xf numFmtId="0" fontId="6" fillId="84" borderId="36" applyNumberFormat="0" applyFont="0" applyAlignment="0" applyProtection="0">
      <alignment vertical="center"/>
    </xf>
    <xf numFmtId="0" fontId="6" fillId="84" borderId="36" applyNumberFormat="0" applyFont="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20" fillId="85" borderId="37" applyNumberFormat="0" applyAlignment="0" applyProtection="0">
      <alignment vertical="center"/>
    </xf>
    <xf numFmtId="0" fontId="14" fillId="85" borderId="38" applyNumberFormat="0" applyAlignment="0" applyProtection="0">
      <alignment vertical="center"/>
    </xf>
    <xf numFmtId="0" fontId="23" fillId="0" borderId="39" applyNumberFormat="0" applyFill="0" applyAlignment="0" applyProtection="0">
      <alignment vertical="center"/>
    </xf>
    <xf numFmtId="0" fontId="14" fillId="85" borderId="38" applyNumberFormat="0" applyAlignment="0" applyProtection="0">
      <alignment vertical="center"/>
    </xf>
    <xf numFmtId="0" fontId="14" fillId="85" borderId="38" applyNumberFormat="0" applyAlignment="0" applyProtection="0">
      <alignment vertical="center"/>
    </xf>
    <xf numFmtId="0" fontId="20" fillId="85" borderId="37" applyNumberFormat="0" applyAlignment="0" applyProtection="0">
      <alignment vertical="center"/>
    </xf>
    <xf numFmtId="0" fontId="23" fillId="0" borderId="39" applyNumberFormat="0" applyFill="0" applyAlignment="0" applyProtection="0">
      <alignment vertical="center"/>
    </xf>
    <xf numFmtId="0" fontId="14" fillId="85" borderId="38" applyNumberFormat="0" applyAlignment="0" applyProtection="0">
      <alignment vertical="center"/>
    </xf>
    <xf numFmtId="0" fontId="13" fillId="69" borderId="37" applyNumberFormat="0" applyAlignment="0" applyProtection="0">
      <alignment vertical="center"/>
    </xf>
    <xf numFmtId="0" fontId="20" fillId="85" borderId="37" applyNumberFormat="0" applyAlignment="0" applyProtection="0">
      <alignment vertical="center"/>
    </xf>
    <xf numFmtId="0" fontId="6" fillId="84" borderId="36" applyNumberFormat="0" applyFont="0" applyAlignment="0" applyProtection="0">
      <alignment vertical="center"/>
    </xf>
    <xf numFmtId="0" fontId="13" fillId="69" borderId="37" applyNumberFormat="0" applyAlignment="0" applyProtection="0">
      <alignment vertical="center"/>
    </xf>
    <xf numFmtId="0" fontId="14" fillId="85" borderId="38" applyNumberFormat="0" applyAlignment="0" applyProtection="0">
      <alignment vertical="center"/>
    </xf>
    <xf numFmtId="0" fontId="14" fillId="85" borderId="38" applyNumberFormat="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14" fillId="85" borderId="38" applyNumberFormat="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13" fillId="69" borderId="37" applyNumberFormat="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14" fillId="85" borderId="38" applyNumberFormat="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13" fillId="69" borderId="37" applyNumberFormat="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13" fillId="69" borderId="37" applyNumberFormat="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23" fillId="0" borderId="39" applyNumberFormat="0" applyFill="0" applyAlignment="0" applyProtection="0">
      <alignment vertical="center"/>
    </xf>
    <xf numFmtId="0" fontId="20" fillId="85" borderId="37" applyNumberFormat="0" applyAlignment="0" applyProtection="0">
      <alignment vertical="center"/>
    </xf>
    <xf numFmtId="0" fontId="23" fillId="0" borderId="39" applyNumberFormat="0" applyFill="0" applyAlignment="0" applyProtection="0">
      <alignment vertical="center"/>
    </xf>
    <xf numFmtId="0" fontId="23" fillId="0" borderId="39" applyNumberFormat="0" applyFill="0" applyAlignment="0" applyProtection="0">
      <alignment vertical="center"/>
    </xf>
    <xf numFmtId="0" fontId="20" fillId="85" borderId="37" applyNumberFormat="0" applyAlignment="0" applyProtection="0">
      <alignment vertical="center"/>
    </xf>
    <xf numFmtId="0" fontId="13" fillId="69" borderId="37" applyNumberFormat="0" applyAlignment="0" applyProtection="0">
      <alignment vertical="center"/>
    </xf>
    <xf numFmtId="0" fontId="14" fillId="85" borderId="38" applyNumberFormat="0" applyAlignment="0" applyProtection="0">
      <alignment vertical="center"/>
    </xf>
    <xf numFmtId="0" fontId="14" fillId="85" borderId="38" applyNumberFormat="0" applyAlignment="0" applyProtection="0">
      <alignment vertical="center"/>
    </xf>
    <xf numFmtId="0" fontId="6" fillId="84" borderId="36" applyNumberFormat="0" applyFont="0" applyAlignment="0" applyProtection="0">
      <alignment vertical="center"/>
    </xf>
    <xf numFmtId="0" fontId="14" fillId="85" borderId="38" applyNumberFormat="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6" fillId="84" borderId="36" applyNumberFormat="0" applyFont="0" applyAlignment="0" applyProtection="0">
      <alignment vertical="center"/>
    </xf>
    <xf numFmtId="0" fontId="6" fillId="84" borderId="36" applyNumberFormat="0" applyFont="0" applyAlignment="0" applyProtection="0">
      <alignment vertical="center"/>
    </xf>
    <xf numFmtId="0" fontId="14" fillId="85" borderId="38" applyNumberFormat="0" applyAlignment="0" applyProtection="0">
      <alignment vertical="center"/>
    </xf>
    <xf numFmtId="0" fontId="6" fillId="84" borderId="36" applyNumberFormat="0" applyFont="0" applyAlignment="0" applyProtection="0">
      <alignment vertical="center"/>
    </xf>
    <xf numFmtId="0" fontId="23" fillId="0" borderId="39" applyNumberFormat="0" applyFill="0" applyAlignment="0" applyProtection="0">
      <alignment vertical="center"/>
    </xf>
    <xf numFmtId="0" fontId="14" fillId="85" borderId="38" applyNumberFormat="0" applyAlignment="0" applyProtection="0">
      <alignment vertical="center"/>
    </xf>
    <xf numFmtId="0" fontId="13" fillId="69" borderId="37" applyNumberFormat="0" applyAlignment="0" applyProtection="0">
      <alignment vertical="center"/>
    </xf>
    <xf numFmtId="0" fontId="20" fillId="85" borderId="37" applyNumberFormat="0" applyAlignment="0" applyProtection="0">
      <alignment vertical="center"/>
    </xf>
    <xf numFmtId="0" fontId="14" fillId="85" borderId="38" applyNumberFormat="0" applyAlignment="0" applyProtection="0">
      <alignment vertical="center"/>
    </xf>
    <xf numFmtId="0" fontId="20" fillId="85" borderId="37" applyNumberFormat="0" applyAlignment="0" applyProtection="0">
      <alignment vertical="center"/>
    </xf>
    <xf numFmtId="0" fontId="23" fillId="0" borderId="39" applyNumberFormat="0" applyFill="0" applyAlignment="0" applyProtection="0">
      <alignment vertical="center"/>
    </xf>
    <xf numFmtId="0" fontId="14" fillId="85" borderId="38" applyNumberFormat="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13" fillId="69" borderId="37" applyNumberFormat="0" applyAlignment="0" applyProtection="0">
      <alignment vertical="center"/>
    </xf>
    <xf numFmtId="0" fontId="6" fillId="84" borderId="36" applyNumberFormat="0" applyFont="0" applyAlignment="0" applyProtection="0">
      <alignment vertical="center"/>
    </xf>
    <xf numFmtId="0" fontId="13" fillId="69" borderId="37" applyNumberFormat="0" applyAlignment="0" applyProtection="0">
      <alignment vertical="center"/>
    </xf>
    <xf numFmtId="0" fontId="13" fillId="69" borderId="37" applyNumberFormat="0" applyAlignment="0" applyProtection="0">
      <alignment vertical="center"/>
    </xf>
    <xf numFmtId="0" fontId="13" fillId="69" borderId="37" applyNumberFormat="0" applyAlignment="0" applyProtection="0">
      <alignment vertical="center"/>
    </xf>
    <xf numFmtId="0" fontId="14" fillId="85" borderId="38" applyNumberFormat="0" applyAlignment="0" applyProtection="0">
      <alignment vertical="center"/>
    </xf>
    <xf numFmtId="0" fontId="23" fillId="0" borderId="39" applyNumberFormat="0" applyFill="0" applyAlignment="0" applyProtection="0">
      <alignment vertical="center"/>
    </xf>
    <xf numFmtId="0" fontId="13" fillId="69" borderId="37" applyNumberFormat="0" applyAlignment="0" applyProtection="0">
      <alignment vertical="center"/>
    </xf>
    <xf numFmtId="0" fontId="14" fillId="85" borderId="38" applyNumberFormat="0" applyAlignment="0" applyProtection="0">
      <alignment vertical="center"/>
    </xf>
    <xf numFmtId="0" fontId="20" fillId="85" borderId="37" applyNumberFormat="0" applyAlignment="0" applyProtection="0">
      <alignment vertical="center"/>
    </xf>
    <xf numFmtId="0" fontId="6" fillId="84" borderId="36" applyNumberFormat="0" applyFont="0" applyAlignment="0" applyProtection="0">
      <alignment vertical="center"/>
    </xf>
    <xf numFmtId="0" fontId="23" fillId="0" borderId="39" applyNumberFormat="0" applyFill="0" applyAlignment="0" applyProtection="0">
      <alignment vertical="center"/>
    </xf>
    <xf numFmtId="0" fontId="13" fillId="69" borderId="37" applyNumberFormat="0" applyAlignment="0" applyProtection="0">
      <alignment vertical="center"/>
    </xf>
    <xf numFmtId="0" fontId="6" fillId="84" borderId="36" applyNumberFormat="0" applyFont="0" applyAlignment="0" applyProtection="0">
      <alignment vertical="center"/>
    </xf>
    <xf numFmtId="0" fontId="6" fillId="84" borderId="36" applyNumberFormat="0" applyFont="0" applyAlignment="0" applyProtection="0">
      <alignment vertical="center"/>
    </xf>
    <xf numFmtId="0" fontId="13" fillId="69" borderId="37" applyNumberFormat="0" applyAlignment="0" applyProtection="0">
      <alignment vertical="center"/>
    </xf>
    <xf numFmtId="0" fontId="14" fillId="85" borderId="38" applyNumberFormat="0" applyAlignment="0" applyProtection="0">
      <alignment vertical="center"/>
    </xf>
    <xf numFmtId="0" fontId="6" fillId="84" borderId="36" applyNumberFormat="0" applyFont="0" applyAlignment="0" applyProtection="0">
      <alignment vertical="center"/>
    </xf>
    <xf numFmtId="0" fontId="6" fillId="84" borderId="36" applyNumberFormat="0" applyFont="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20" fillId="85" borderId="37" applyNumberFormat="0" applyAlignment="0" applyProtection="0">
      <alignment vertical="center"/>
    </xf>
    <xf numFmtId="0" fontId="14" fillId="85" borderId="38" applyNumberFormat="0" applyAlignment="0" applyProtection="0">
      <alignment vertical="center"/>
    </xf>
    <xf numFmtId="0" fontId="23" fillId="0" borderId="39" applyNumberFormat="0" applyFill="0" applyAlignment="0" applyProtection="0">
      <alignment vertical="center"/>
    </xf>
    <xf numFmtId="0" fontId="14" fillId="85" borderId="38" applyNumberFormat="0" applyAlignment="0" applyProtection="0">
      <alignment vertical="center"/>
    </xf>
    <xf numFmtId="0" fontId="14" fillId="85" borderId="38" applyNumberFormat="0" applyAlignment="0" applyProtection="0">
      <alignment vertical="center"/>
    </xf>
    <xf numFmtId="0" fontId="20" fillId="85" borderId="37" applyNumberFormat="0" applyAlignment="0" applyProtection="0">
      <alignment vertical="center"/>
    </xf>
    <xf numFmtId="0" fontId="23" fillId="0" borderId="39" applyNumberFormat="0" applyFill="0" applyAlignment="0" applyProtection="0">
      <alignment vertical="center"/>
    </xf>
    <xf numFmtId="0" fontId="14" fillId="85" borderId="38" applyNumberFormat="0" applyAlignment="0" applyProtection="0">
      <alignment vertical="center"/>
    </xf>
    <xf numFmtId="0" fontId="13" fillId="69" borderId="37" applyNumberFormat="0" applyAlignment="0" applyProtection="0">
      <alignment vertical="center"/>
    </xf>
    <xf numFmtId="0" fontId="20" fillId="85" borderId="37" applyNumberFormat="0" applyAlignment="0" applyProtection="0">
      <alignment vertical="center"/>
    </xf>
    <xf numFmtId="0" fontId="6" fillId="84" borderId="36" applyNumberFormat="0" applyFont="0" applyAlignment="0" applyProtection="0">
      <alignment vertical="center"/>
    </xf>
    <xf numFmtId="0" fontId="13" fillId="69" borderId="37" applyNumberFormat="0" applyAlignment="0" applyProtection="0">
      <alignment vertical="center"/>
    </xf>
    <xf numFmtId="0" fontId="14" fillId="85" borderId="38" applyNumberFormat="0" applyAlignment="0" applyProtection="0">
      <alignment vertical="center"/>
    </xf>
    <xf numFmtId="0" fontId="14" fillId="85" borderId="38" applyNumberFormat="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14" fillId="85" borderId="38" applyNumberFormat="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13" fillId="69" borderId="37" applyNumberFormat="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14" fillId="85" borderId="38" applyNumberFormat="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13" fillId="69" borderId="37" applyNumberFormat="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13" fillId="69" borderId="37" applyNumberFormat="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23" fillId="0" borderId="39" applyNumberFormat="0" applyFill="0" applyAlignment="0" applyProtection="0">
      <alignment vertical="center"/>
    </xf>
    <xf numFmtId="0" fontId="20" fillId="85" borderId="37" applyNumberFormat="0" applyAlignment="0" applyProtection="0">
      <alignment vertical="center"/>
    </xf>
    <xf numFmtId="0" fontId="23" fillId="0" borderId="39" applyNumberFormat="0" applyFill="0" applyAlignment="0" applyProtection="0">
      <alignment vertical="center"/>
    </xf>
    <xf numFmtId="0" fontId="20" fillId="85" borderId="37" applyNumberFormat="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13" fillId="69" borderId="37" applyNumberFormat="0" applyAlignment="0" applyProtection="0">
      <alignment vertical="center"/>
    </xf>
    <xf numFmtId="0" fontId="6" fillId="84" borderId="36" applyNumberFormat="0" applyFont="0" applyAlignment="0" applyProtection="0">
      <alignment vertical="center"/>
    </xf>
    <xf numFmtId="0" fontId="13" fillId="69" borderId="37" applyNumberFormat="0" applyAlignment="0" applyProtection="0">
      <alignment vertical="center"/>
    </xf>
    <xf numFmtId="0" fontId="13" fillId="69" borderId="37" applyNumberFormat="0" applyAlignment="0" applyProtection="0">
      <alignment vertical="center"/>
    </xf>
    <xf numFmtId="0" fontId="13" fillId="69" borderId="37" applyNumberFormat="0" applyAlignment="0" applyProtection="0">
      <alignment vertical="center"/>
    </xf>
    <xf numFmtId="0" fontId="14" fillId="85" borderId="38" applyNumberFormat="0" applyAlignment="0" applyProtection="0">
      <alignment vertical="center"/>
    </xf>
    <xf numFmtId="0" fontId="23" fillId="0" borderId="39" applyNumberFormat="0" applyFill="0" applyAlignment="0" applyProtection="0">
      <alignment vertical="center"/>
    </xf>
    <xf numFmtId="0" fontId="13" fillId="69" borderId="37" applyNumberFormat="0" applyAlignment="0" applyProtection="0">
      <alignment vertical="center"/>
    </xf>
    <xf numFmtId="0" fontId="14" fillId="85" borderId="38" applyNumberFormat="0" applyAlignment="0" applyProtection="0">
      <alignment vertical="center"/>
    </xf>
    <xf numFmtId="0" fontId="20" fillId="85" borderId="37" applyNumberFormat="0" applyAlignment="0" applyProtection="0">
      <alignment vertical="center"/>
    </xf>
    <xf numFmtId="0" fontId="6" fillId="84" borderId="36" applyNumberFormat="0" applyFont="0" applyAlignment="0" applyProtection="0">
      <alignment vertical="center"/>
    </xf>
    <xf numFmtId="0" fontId="23" fillId="0" borderId="39" applyNumberFormat="0" applyFill="0" applyAlignment="0" applyProtection="0">
      <alignment vertical="center"/>
    </xf>
    <xf numFmtId="0" fontId="13" fillId="69" borderId="37" applyNumberFormat="0" applyAlignment="0" applyProtection="0">
      <alignment vertical="center"/>
    </xf>
    <xf numFmtId="0" fontId="6" fillId="84" borderId="36" applyNumberFormat="0" applyFont="0" applyAlignment="0" applyProtection="0">
      <alignment vertical="center"/>
    </xf>
    <xf numFmtId="0" fontId="6" fillId="84" borderId="36" applyNumberFormat="0" applyFont="0" applyAlignment="0" applyProtection="0">
      <alignment vertical="center"/>
    </xf>
    <xf numFmtId="0" fontId="13" fillId="69" borderId="37" applyNumberFormat="0" applyAlignment="0" applyProtection="0">
      <alignment vertical="center"/>
    </xf>
    <xf numFmtId="0" fontId="14" fillId="85" borderId="38" applyNumberFormat="0" applyAlignment="0" applyProtection="0">
      <alignment vertical="center"/>
    </xf>
    <xf numFmtId="0" fontId="6" fillId="84" borderId="36" applyNumberFormat="0" applyFont="0" applyAlignment="0" applyProtection="0">
      <alignment vertical="center"/>
    </xf>
    <xf numFmtId="0" fontId="6" fillId="84" borderId="36" applyNumberFormat="0" applyFont="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20" fillId="85" borderId="37" applyNumberFormat="0" applyAlignment="0" applyProtection="0">
      <alignment vertical="center"/>
    </xf>
    <xf numFmtId="0" fontId="14" fillId="85" borderId="38" applyNumberFormat="0" applyAlignment="0" applyProtection="0">
      <alignment vertical="center"/>
    </xf>
    <xf numFmtId="0" fontId="23" fillId="0" borderId="39" applyNumberFormat="0" applyFill="0" applyAlignment="0" applyProtection="0">
      <alignment vertical="center"/>
    </xf>
    <xf numFmtId="0" fontId="14" fillId="85" borderId="38" applyNumberFormat="0" applyAlignment="0" applyProtection="0">
      <alignment vertical="center"/>
    </xf>
    <xf numFmtId="0" fontId="14" fillId="85" borderId="38" applyNumberFormat="0" applyAlignment="0" applyProtection="0">
      <alignment vertical="center"/>
    </xf>
    <xf numFmtId="0" fontId="20" fillId="85" borderId="37" applyNumberFormat="0" applyAlignment="0" applyProtection="0">
      <alignment vertical="center"/>
    </xf>
    <xf numFmtId="0" fontId="23" fillId="0" borderId="39" applyNumberFormat="0" applyFill="0" applyAlignment="0" applyProtection="0">
      <alignment vertical="center"/>
    </xf>
    <xf numFmtId="0" fontId="14" fillId="85" borderId="38" applyNumberFormat="0" applyAlignment="0" applyProtection="0">
      <alignment vertical="center"/>
    </xf>
    <xf numFmtId="0" fontId="13" fillId="69" borderId="37" applyNumberFormat="0" applyAlignment="0" applyProtection="0">
      <alignment vertical="center"/>
    </xf>
    <xf numFmtId="0" fontId="20" fillId="85" borderId="37" applyNumberFormat="0" applyAlignment="0" applyProtection="0">
      <alignment vertical="center"/>
    </xf>
    <xf numFmtId="0" fontId="6" fillId="84" borderId="36" applyNumberFormat="0" applyFont="0" applyAlignment="0" applyProtection="0">
      <alignment vertical="center"/>
    </xf>
    <xf numFmtId="0" fontId="13" fillId="69" borderId="37" applyNumberFormat="0" applyAlignment="0" applyProtection="0">
      <alignment vertical="center"/>
    </xf>
    <xf numFmtId="0" fontId="14" fillId="85" borderId="38" applyNumberFormat="0" applyAlignment="0" applyProtection="0">
      <alignment vertical="center"/>
    </xf>
    <xf numFmtId="0" fontId="14" fillId="85" borderId="38" applyNumberFormat="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14" fillId="85" borderId="38" applyNumberFormat="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13" fillId="69" borderId="37" applyNumberFormat="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14" fillId="85" borderId="38" applyNumberFormat="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13" fillId="69" borderId="37" applyNumberFormat="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13" fillId="69" borderId="37" applyNumberFormat="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23" fillId="0" borderId="39" applyNumberFormat="0" applyFill="0" applyAlignment="0" applyProtection="0">
      <alignment vertical="center"/>
    </xf>
    <xf numFmtId="0" fontId="20" fillId="85" borderId="37" applyNumberFormat="0" applyAlignment="0" applyProtection="0">
      <alignment vertical="center"/>
    </xf>
    <xf numFmtId="0" fontId="23" fillId="0" borderId="39" applyNumberFormat="0" applyFill="0" applyAlignment="0" applyProtection="0">
      <alignment vertical="center"/>
    </xf>
    <xf numFmtId="0" fontId="14" fillId="85" borderId="38" applyNumberFormat="0" applyAlignment="0" applyProtection="0">
      <alignment vertical="center"/>
    </xf>
    <xf numFmtId="0" fontId="23" fillId="0" borderId="39" applyNumberFormat="0" applyFill="0" applyAlignment="0" applyProtection="0">
      <alignment vertical="center"/>
    </xf>
    <xf numFmtId="0" fontId="13" fillId="69" borderId="37" applyNumberFormat="0" applyAlignment="0" applyProtection="0">
      <alignment vertical="center"/>
    </xf>
    <xf numFmtId="0" fontId="6" fillId="84" borderId="36" applyNumberFormat="0" applyFont="0" applyAlignment="0" applyProtection="0">
      <alignment vertical="center"/>
    </xf>
    <xf numFmtId="0" fontId="13" fillId="69" borderId="37" applyNumberFormat="0" applyAlignment="0" applyProtection="0">
      <alignment vertical="center"/>
    </xf>
    <xf numFmtId="0" fontId="13" fillId="69" borderId="37" applyNumberFormat="0" applyAlignment="0" applyProtection="0">
      <alignment vertical="center"/>
    </xf>
    <xf numFmtId="0" fontId="13" fillId="69" borderId="37" applyNumberFormat="0" applyAlignment="0" applyProtection="0">
      <alignment vertical="center"/>
    </xf>
    <xf numFmtId="0" fontId="14" fillId="85" borderId="38" applyNumberFormat="0" applyAlignment="0" applyProtection="0">
      <alignment vertical="center"/>
    </xf>
    <xf numFmtId="0" fontId="23" fillId="0" borderId="39" applyNumberFormat="0" applyFill="0" applyAlignment="0" applyProtection="0">
      <alignment vertical="center"/>
    </xf>
    <xf numFmtId="0" fontId="13" fillId="69" borderId="37" applyNumberFormat="0" applyAlignment="0" applyProtection="0">
      <alignment vertical="center"/>
    </xf>
    <xf numFmtId="0" fontId="14" fillId="85" borderId="38" applyNumberFormat="0" applyAlignment="0" applyProtection="0">
      <alignment vertical="center"/>
    </xf>
    <xf numFmtId="0" fontId="20" fillId="85" borderId="37" applyNumberFormat="0" applyAlignment="0" applyProtection="0">
      <alignment vertical="center"/>
    </xf>
    <xf numFmtId="0" fontId="6" fillId="84" borderId="36" applyNumberFormat="0" applyFont="0" applyAlignment="0" applyProtection="0">
      <alignment vertical="center"/>
    </xf>
    <xf numFmtId="0" fontId="23" fillId="0" borderId="39" applyNumberFormat="0" applyFill="0" applyAlignment="0" applyProtection="0">
      <alignment vertical="center"/>
    </xf>
    <xf numFmtId="0" fontId="13" fillId="69" borderId="37" applyNumberFormat="0" applyAlignment="0" applyProtection="0">
      <alignment vertical="center"/>
    </xf>
    <xf numFmtId="0" fontId="6" fillId="84" borderId="36" applyNumberFormat="0" applyFont="0" applyAlignment="0" applyProtection="0">
      <alignment vertical="center"/>
    </xf>
    <xf numFmtId="0" fontId="6" fillId="84" borderId="36" applyNumberFormat="0" applyFont="0" applyAlignment="0" applyProtection="0">
      <alignment vertical="center"/>
    </xf>
    <xf numFmtId="0" fontId="13" fillId="69" borderId="37" applyNumberFormat="0" applyAlignment="0" applyProtection="0">
      <alignment vertical="center"/>
    </xf>
    <xf numFmtId="0" fontId="14" fillId="85" borderId="38" applyNumberFormat="0" applyAlignment="0" applyProtection="0">
      <alignment vertical="center"/>
    </xf>
    <xf numFmtId="0" fontId="6" fillId="84" borderId="36" applyNumberFormat="0" applyFont="0" applyAlignment="0" applyProtection="0">
      <alignment vertical="center"/>
    </xf>
    <xf numFmtId="0" fontId="6" fillId="84" borderId="36" applyNumberFormat="0" applyFont="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20" fillId="85" borderId="37" applyNumberFormat="0" applyAlignment="0" applyProtection="0">
      <alignment vertical="center"/>
    </xf>
    <xf numFmtId="0" fontId="14" fillId="85" borderId="38" applyNumberFormat="0" applyAlignment="0" applyProtection="0">
      <alignment vertical="center"/>
    </xf>
    <xf numFmtId="0" fontId="23" fillId="0" borderId="39" applyNumberFormat="0" applyFill="0" applyAlignment="0" applyProtection="0">
      <alignment vertical="center"/>
    </xf>
    <xf numFmtId="0" fontId="14" fillId="85" borderId="38" applyNumberFormat="0" applyAlignment="0" applyProtection="0">
      <alignment vertical="center"/>
    </xf>
    <xf numFmtId="0" fontId="14" fillId="85" borderId="38" applyNumberFormat="0" applyAlignment="0" applyProtection="0">
      <alignment vertical="center"/>
    </xf>
    <xf numFmtId="0" fontId="20" fillId="85" borderId="37" applyNumberFormat="0" applyAlignment="0" applyProtection="0">
      <alignment vertical="center"/>
    </xf>
    <xf numFmtId="0" fontId="23" fillId="0" borderId="39" applyNumberFormat="0" applyFill="0" applyAlignment="0" applyProtection="0">
      <alignment vertical="center"/>
    </xf>
    <xf numFmtId="0" fontId="14" fillId="85" borderId="38" applyNumberFormat="0" applyAlignment="0" applyProtection="0">
      <alignment vertical="center"/>
    </xf>
    <xf numFmtId="0" fontId="13" fillId="69" borderId="37" applyNumberFormat="0" applyAlignment="0" applyProtection="0">
      <alignment vertical="center"/>
    </xf>
    <xf numFmtId="0" fontId="20" fillId="85" borderId="37" applyNumberFormat="0" applyAlignment="0" applyProtection="0">
      <alignment vertical="center"/>
    </xf>
    <xf numFmtId="0" fontId="6" fillId="84" borderId="36" applyNumberFormat="0" applyFont="0" applyAlignment="0" applyProtection="0">
      <alignment vertical="center"/>
    </xf>
    <xf numFmtId="0" fontId="13" fillId="69" borderId="37" applyNumberFormat="0" applyAlignment="0" applyProtection="0">
      <alignment vertical="center"/>
    </xf>
    <xf numFmtId="0" fontId="14" fillId="85" borderId="38" applyNumberFormat="0" applyAlignment="0" applyProtection="0">
      <alignment vertical="center"/>
    </xf>
    <xf numFmtId="0" fontId="14" fillId="85" borderId="38" applyNumberFormat="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14" fillId="85" borderId="38" applyNumberFormat="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13" fillId="69" borderId="37" applyNumberFormat="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14" fillId="85" borderId="38" applyNumberFormat="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13" fillId="69" borderId="37" applyNumberFormat="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13" fillId="69" borderId="37" applyNumberFormat="0" applyAlignment="0" applyProtection="0">
      <alignment vertical="center"/>
    </xf>
    <xf numFmtId="0" fontId="23" fillId="0" borderId="39" applyNumberFormat="0" applyFill="0" applyAlignment="0" applyProtection="0">
      <alignment vertical="center"/>
    </xf>
    <xf numFmtId="0" fontId="6" fillId="84" borderId="36" applyNumberFormat="0" applyFont="0" applyAlignment="0" applyProtection="0">
      <alignment vertical="center"/>
    </xf>
    <xf numFmtId="0" fontId="20" fillId="85" borderId="37" applyNumberFormat="0" applyAlignment="0" applyProtection="0">
      <alignment vertical="center"/>
    </xf>
    <xf numFmtId="0" fontId="23" fillId="0" borderId="39" applyNumberFormat="0" applyFill="0" applyAlignment="0" applyProtection="0">
      <alignment vertical="center"/>
    </xf>
    <xf numFmtId="0" fontId="20" fillId="85" borderId="37" applyNumberFormat="0" applyAlignment="0" applyProtection="0">
      <alignment vertical="center"/>
    </xf>
    <xf numFmtId="0" fontId="23" fillId="0" borderId="39" applyNumberFormat="0" applyFill="0" applyAlignment="0" applyProtection="0">
      <alignment vertical="center"/>
    </xf>
  </cellStyleXfs>
  <cellXfs count="640">
    <xf numFmtId="0" fontId="0" fillId="0" borderId="0" xfId="0"/>
    <xf numFmtId="0" fontId="0" fillId="0" borderId="0" xfId="0" applyBorder="1"/>
    <xf numFmtId="0" fontId="0" fillId="0" borderId="0" xfId="0" applyFill="1" applyBorder="1"/>
    <xf numFmtId="0" fontId="0" fillId="0" borderId="0" xfId="0" applyFill="1"/>
    <xf numFmtId="0" fontId="2" fillId="0" borderId="0" xfId="0" applyFont="1"/>
    <xf numFmtId="0" fontId="5" fillId="4" borderId="7" xfId="0" applyFont="1" applyFill="1" applyBorder="1" applyAlignment="1">
      <alignment horizontal="left"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1" fillId="0" borderId="0" xfId="0" applyFont="1"/>
    <xf numFmtId="0" fontId="3" fillId="0" borderId="0" xfId="0" applyFont="1" applyFill="1" applyBorder="1" applyAlignment="1">
      <alignment vertical="center" wrapText="1"/>
    </xf>
    <xf numFmtId="0" fontId="5" fillId="4" borderId="1" xfId="0" applyFont="1" applyFill="1" applyBorder="1" applyAlignment="1">
      <alignment vertical="center" wrapText="1"/>
    </xf>
    <xf numFmtId="0" fontId="1" fillId="6" borderId="1" xfId="0" applyFont="1" applyFill="1" applyBorder="1" applyAlignment="1">
      <alignment horizontal="center" vertical="center" wrapText="1"/>
    </xf>
    <xf numFmtId="0" fontId="0" fillId="2" borderId="1" xfId="0" applyFont="1" applyFill="1" applyBorder="1" applyAlignment="1">
      <alignment horizontal="left" vertical="center" wrapText="1"/>
    </xf>
    <xf numFmtId="0" fontId="0" fillId="0" borderId="10" xfId="0" applyBorder="1"/>
    <xf numFmtId="0" fontId="0" fillId="0" borderId="6" xfId="0" applyBorder="1"/>
    <xf numFmtId="0" fontId="2" fillId="0" borderId="0" xfId="0" applyFont="1" applyFill="1" applyBorder="1" applyAlignment="1">
      <alignment vertical="center" wrapText="1"/>
    </xf>
    <xf numFmtId="0" fontId="27" fillId="0" borderId="0" xfId="0" applyFont="1" applyFill="1" applyBorder="1"/>
    <xf numFmtId="0" fontId="27" fillId="0" borderId="0" xfId="0" applyFont="1"/>
    <xf numFmtId="0" fontId="3" fillId="0" borderId="0" xfId="0" applyFont="1" applyFill="1" applyBorder="1" applyAlignment="1">
      <alignment vertical="center"/>
    </xf>
    <xf numFmtId="0" fontId="24" fillId="5" borderId="8" xfId="0" applyFont="1" applyFill="1" applyBorder="1" applyAlignment="1">
      <alignment horizontal="center" wrapText="1"/>
    </xf>
    <xf numFmtId="1" fontId="24" fillId="5" borderId="10" xfId="0" applyNumberFormat="1" applyFont="1" applyFill="1" applyBorder="1" applyAlignment="1">
      <alignment horizontal="center" vertical="center" wrapText="1"/>
    </xf>
    <xf numFmtId="0" fontId="3" fillId="0" borderId="11" xfId="0" applyFont="1" applyFill="1" applyBorder="1" applyAlignment="1">
      <alignment vertical="center"/>
    </xf>
    <xf numFmtId="0" fontId="0" fillId="0" borderId="25" xfId="0" applyFont="1" applyFill="1" applyBorder="1"/>
    <xf numFmtId="0" fontId="3" fillId="0" borderId="0" xfId="0" applyFont="1"/>
    <xf numFmtId="0" fontId="27" fillId="32" borderId="0" xfId="0" applyFont="1" applyFill="1" applyBorder="1"/>
    <xf numFmtId="0" fontId="27" fillId="32" borderId="0" xfId="0" applyFont="1" applyFill="1"/>
    <xf numFmtId="0" fontId="29" fillId="32"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2" fillId="0" borderId="0" xfId="0" applyFont="1" applyFill="1" applyBorder="1"/>
    <xf numFmtId="0" fontId="0" fillId="0" borderId="0" xfId="0" applyAlignment="1">
      <alignment vertical="center"/>
    </xf>
    <xf numFmtId="0" fontId="42" fillId="0" borderId="0" xfId="0" applyFont="1" applyFill="1"/>
    <xf numFmtId="0" fontId="64" fillId="0" borderId="0" xfId="0" applyFont="1"/>
    <xf numFmtId="0" fontId="64" fillId="0" borderId="0" xfId="0" applyFont="1" applyFill="1" applyBorder="1"/>
    <xf numFmtId="0" fontId="63" fillId="0" borderId="0" xfId="0" applyFont="1" applyFill="1" applyBorder="1" applyAlignment="1">
      <alignment vertical="center"/>
    </xf>
    <xf numFmtId="0" fontId="0" fillId="0" borderId="0" xfId="0" applyBorder="1" applyAlignment="1">
      <alignment horizontal="center"/>
    </xf>
    <xf numFmtId="0" fontId="0" fillId="0" borderId="0" xfId="0" applyBorder="1" applyAlignment="1">
      <alignment horizontal="left"/>
    </xf>
    <xf numFmtId="0" fontId="0" fillId="0" borderId="44" xfId="0" applyBorder="1" applyAlignment="1"/>
    <xf numFmtId="0" fontId="0" fillId="0" borderId="44" xfId="0" applyBorder="1" applyAlignment="1">
      <alignment horizontal="center"/>
    </xf>
    <xf numFmtId="0" fontId="0" fillId="30" borderId="44" xfId="0" applyFill="1" applyBorder="1" applyAlignment="1">
      <alignment horizontal="left"/>
    </xf>
    <xf numFmtId="0" fontId="1" fillId="6" borderId="44" xfId="0" applyFont="1" applyFill="1" applyBorder="1" applyAlignment="1">
      <alignment horizontal="center" vertical="center" wrapText="1"/>
    </xf>
    <xf numFmtId="0" fontId="0" fillId="31" borderId="44" xfId="0" applyFill="1" applyBorder="1" applyAlignment="1">
      <alignment horizontal="left"/>
    </xf>
    <xf numFmtId="0" fontId="2" fillId="0" borderId="0" xfId="0" applyFont="1" applyAlignment="1">
      <alignment vertical="top" wrapText="1"/>
    </xf>
    <xf numFmtId="0" fontId="0" fillId="0" borderId="0" xfId="0" applyAlignment="1">
      <alignment vertical="top" wrapText="1"/>
    </xf>
    <xf numFmtId="0" fontId="0" fillId="0" borderId="42" xfId="0" applyBorder="1" applyAlignment="1"/>
    <xf numFmtId="0" fontId="0" fillId="0" borderId="0" xfId="0" applyBorder="1" applyAlignment="1"/>
    <xf numFmtId="0" fontId="3" fillId="3" borderId="44" xfId="0" applyFont="1" applyFill="1" applyBorder="1" applyAlignment="1">
      <alignment vertical="top" wrapText="1"/>
    </xf>
    <xf numFmtId="0" fontId="3" fillId="0" borderId="0" xfId="0" applyFont="1" applyFill="1" applyBorder="1" applyAlignment="1">
      <alignment vertical="top" wrapText="1"/>
    </xf>
    <xf numFmtId="0" fontId="66" fillId="0" borderId="0" xfId="0" applyFont="1"/>
    <xf numFmtId="0" fontId="0" fillId="5" borderId="1" xfId="0" applyFill="1" applyBorder="1" applyAlignment="1" applyProtection="1">
      <alignment vertical="center" wrapText="1"/>
      <protection locked="0"/>
    </xf>
    <xf numFmtId="49" fontId="1" fillId="5" borderId="2" xfId="0" applyNumberFormat="1" applyFont="1" applyFill="1" applyBorder="1" applyAlignment="1" applyProtection="1">
      <alignment horizontal="center" vertical="center" wrapText="1"/>
      <protection locked="0"/>
    </xf>
    <xf numFmtId="0" fontId="42" fillId="0" borderId="0" xfId="0" applyFont="1"/>
    <xf numFmtId="0" fontId="42" fillId="32" borderId="0" xfId="0" applyFont="1" applyFill="1"/>
    <xf numFmtId="0" fontId="5" fillId="0" borderId="0" xfId="0" applyFont="1" applyFill="1" applyBorder="1" applyAlignment="1">
      <alignment horizontal="center" vertical="center"/>
    </xf>
    <xf numFmtId="0" fontId="71" fillId="0" borderId="0" xfId="0" applyFont="1" applyAlignment="1">
      <alignment horizontal="left" vertical="center"/>
    </xf>
    <xf numFmtId="0" fontId="42" fillId="32" borderId="0" xfId="0" applyFont="1" applyFill="1" applyBorder="1"/>
    <xf numFmtId="0" fontId="42" fillId="0" borderId="0" xfId="0" applyFont="1" applyFill="1" applyBorder="1"/>
    <xf numFmtId="0" fontId="73" fillId="0" borderId="0" xfId="0" applyFont="1" applyFill="1"/>
    <xf numFmtId="0" fontId="42" fillId="32" borderId="0" xfId="0" applyFont="1" applyFill="1" applyBorder="1" applyAlignment="1">
      <alignment horizontal="center"/>
    </xf>
    <xf numFmtId="0" fontId="65" fillId="0" borderId="0" xfId="46" applyFont="1" applyFill="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74" fillId="0" borderId="0" xfId="0" applyFont="1" applyFill="1" applyBorder="1" applyAlignment="1">
      <alignment horizontal="left" vertical="center" wrapText="1"/>
    </xf>
    <xf numFmtId="0" fontId="28" fillId="32" borderId="0" xfId="0" applyFont="1" applyFill="1" applyBorder="1" applyAlignment="1">
      <alignment horizontal="left" vertical="center" wrapText="1"/>
    </xf>
    <xf numFmtId="0" fontId="0" fillId="5" borderId="44" xfId="0" applyFill="1" applyBorder="1" applyAlignment="1" applyProtection="1">
      <alignment vertical="center" wrapText="1"/>
      <protection locked="0"/>
    </xf>
    <xf numFmtId="0" fontId="27" fillId="0" borderId="0" xfId="0" applyFont="1" applyFill="1"/>
    <xf numFmtId="0" fontId="1" fillId="0" borderId="0" xfId="0" applyFont="1" applyFill="1" applyBorder="1" applyAlignment="1">
      <alignment horizontal="center" vertical="center" wrapText="1"/>
    </xf>
    <xf numFmtId="0" fontId="4" fillId="0" borderId="0" xfId="0" applyFont="1" applyFill="1" applyBorder="1" applyAlignment="1" applyProtection="1">
      <alignment horizontal="center" vertical="center"/>
    </xf>
    <xf numFmtId="0" fontId="0" fillId="0" borderId="0" xfId="0" applyFill="1" applyBorder="1" applyAlignment="1" applyProtection="1">
      <alignment vertical="center" wrapText="1"/>
      <protection locked="0"/>
    </xf>
    <xf numFmtId="0" fontId="42" fillId="0" borderId="0" xfId="0" applyFont="1" applyFill="1" applyBorder="1" applyAlignment="1">
      <alignment vertical="center" wrapText="1"/>
    </xf>
    <xf numFmtId="0" fontId="75" fillId="32" borderId="0" xfId="0" applyFont="1" applyFill="1" applyBorder="1" applyAlignment="1">
      <alignment horizontal="center" vertical="center" wrapText="1"/>
    </xf>
    <xf numFmtId="0" fontId="42" fillId="0" borderId="0" xfId="0" applyFont="1" applyFill="1" applyBorder="1" applyAlignment="1" applyProtection="1">
      <alignment horizontal="center" vertical="center"/>
      <protection locked="0"/>
    </xf>
    <xf numFmtId="0" fontId="5" fillId="0" borderId="0" xfId="0" applyFont="1" applyFill="1" applyBorder="1" applyAlignment="1">
      <alignment vertical="center" wrapText="1"/>
    </xf>
    <xf numFmtId="0" fontId="76" fillId="0" borderId="0" xfId="0" applyFont="1" applyFill="1" applyBorder="1" applyAlignment="1">
      <alignment horizontal="left" vertical="center"/>
    </xf>
    <xf numFmtId="0" fontId="72" fillId="0" borderId="0" xfId="0" applyFont="1" applyFill="1" applyBorder="1" applyAlignment="1">
      <alignment horizontal="center" vertical="center" wrapText="1"/>
    </xf>
    <xf numFmtId="0" fontId="73" fillId="0" borderId="0" xfId="0" applyFont="1" applyFill="1" applyBorder="1" applyAlignment="1">
      <alignment horizontal="left" vertical="center" wrapText="1"/>
    </xf>
    <xf numFmtId="0" fontId="24" fillId="5" borderId="44" xfId="0" applyFont="1" applyFill="1" applyBorder="1" applyAlignment="1">
      <alignment horizontal="center" vertical="center" wrapText="1"/>
    </xf>
    <xf numFmtId="0" fontId="24" fillId="29" borderId="44" xfId="0" applyFont="1" applyFill="1" applyBorder="1" applyAlignment="1" applyProtection="1">
      <alignment horizontal="center" vertical="center"/>
    </xf>
    <xf numFmtId="0" fontId="24" fillId="5" borderId="44" xfId="0" applyFont="1" applyFill="1" applyBorder="1" applyAlignment="1" applyProtection="1">
      <alignment horizontal="center" vertical="center"/>
      <protection locked="0"/>
    </xf>
    <xf numFmtId="0" fontId="1" fillId="3" borderId="44" xfId="0" applyFont="1" applyFill="1" applyBorder="1" applyAlignment="1">
      <alignment vertical="top" wrapText="1"/>
    </xf>
    <xf numFmtId="0" fontId="1" fillId="3" borderId="44" xfId="0" applyFont="1" applyFill="1" applyBorder="1" applyAlignment="1">
      <alignment horizontal="center" vertical="top" wrapText="1"/>
    </xf>
    <xf numFmtId="0" fontId="68" fillId="0" borderId="0" xfId="0" applyFont="1" applyFill="1" applyBorder="1"/>
    <xf numFmtId="0" fontId="68" fillId="0" borderId="0" xfId="0" applyFont="1"/>
    <xf numFmtId="0" fontId="42" fillId="32" borderId="0" xfId="0" applyFont="1" applyFill="1" applyBorder="1" applyAlignment="1">
      <alignment wrapText="1"/>
    </xf>
    <xf numFmtId="0" fontId="42" fillId="32" borderId="0" xfId="0" applyFont="1" applyFill="1" applyBorder="1" applyAlignment="1"/>
    <xf numFmtId="0" fontId="5" fillId="0" borderId="0" xfId="0" applyFont="1" applyFill="1" applyBorder="1" applyAlignment="1">
      <alignment vertical="center"/>
    </xf>
    <xf numFmtId="0" fontId="74" fillId="32" borderId="0" xfId="0" applyFont="1" applyFill="1" applyBorder="1" applyAlignment="1">
      <alignment horizontal="center" vertical="center"/>
    </xf>
    <xf numFmtId="0" fontId="74" fillId="32" borderId="0" xfId="0" applyFont="1" applyFill="1" applyBorder="1" applyAlignment="1">
      <alignment vertical="center"/>
    </xf>
    <xf numFmtId="49" fontId="67" fillId="0" borderId="0" xfId="0" applyNumberFormat="1" applyFont="1" applyFill="1" applyBorder="1" applyAlignment="1">
      <alignment vertical="top" wrapText="1"/>
    </xf>
    <xf numFmtId="0" fontId="42" fillId="0" borderId="0" xfId="0" applyFont="1" applyFill="1" applyBorder="1" applyAlignment="1">
      <alignment vertical="top" wrapText="1"/>
    </xf>
    <xf numFmtId="49" fontId="67" fillId="32" borderId="0" xfId="0" applyNumberFormat="1" applyFont="1" applyFill="1" applyBorder="1" applyAlignment="1" applyProtection="1">
      <alignment horizontal="center" vertical="center" wrapText="1"/>
      <protection locked="0"/>
    </xf>
    <xf numFmtId="0" fontId="77"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67" fillId="32" borderId="0" xfId="0" applyFont="1" applyFill="1" applyBorder="1" applyAlignment="1">
      <alignment horizontal="center" vertical="center"/>
    </xf>
    <xf numFmtId="49" fontId="67" fillId="0" borderId="0" xfId="0" applyNumberFormat="1" applyFont="1" applyFill="1" applyBorder="1" applyAlignment="1" applyProtection="1">
      <alignment horizontal="center" vertical="center" wrapText="1"/>
      <protection locked="0"/>
    </xf>
    <xf numFmtId="0" fontId="79" fillId="32" borderId="0" xfId="0" applyFont="1" applyFill="1" applyBorder="1" applyAlignment="1" applyProtection="1">
      <alignment horizontal="center" vertical="center"/>
      <protection locked="0"/>
    </xf>
    <xf numFmtId="0" fontId="67" fillId="32" borderId="0" xfId="0" applyFont="1" applyFill="1" applyBorder="1" applyAlignment="1" applyProtection="1">
      <alignment horizontal="center" vertical="center"/>
      <protection locked="0"/>
    </xf>
    <xf numFmtId="0" fontId="78" fillId="0" borderId="0" xfId="0" applyFont="1" applyFill="1" applyBorder="1" applyAlignment="1" applyProtection="1">
      <alignment horizontal="center" vertical="center"/>
      <protection locked="0"/>
    </xf>
    <xf numFmtId="0" fontId="5" fillId="32" borderId="0" xfId="0" applyFont="1" applyFill="1" applyBorder="1" applyAlignment="1">
      <alignment horizontal="left" vertical="center" wrapText="1"/>
    </xf>
    <xf numFmtId="0" fontId="5" fillId="32" borderId="0" xfId="0" applyFont="1" applyFill="1" applyBorder="1" applyAlignment="1">
      <alignment vertical="center" wrapText="1"/>
    </xf>
    <xf numFmtId="0" fontId="67" fillId="32" borderId="0" xfId="0" applyFont="1" applyFill="1" applyBorder="1" applyAlignment="1">
      <alignment horizontal="center" vertical="center" wrapText="1"/>
    </xf>
    <xf numFmtId="0" fontId="42" fillId="0" borderId="0" xfId="0" applyFont="1" applyAlignment="1">
      <alignment vertical="top" wrapText="1"/>
    </xf>
    <xf numFmtId="0" fontId="42" fillId="0" borderId="0" xfId="0" applyFont="1" applyAlignment="1">
      <alignment vertical="center"/>
    </xf>
    <xf numFmtId="0" fontId="3" fillId="0" borderId="0" xfId="0" applyFont="1" applyFill="1" applyBorder="1" applyAlignment="1">
      <alignment horizontal="left" vertical="center" wrapText="1"/>
    </xf>
    <xf numFmtId="0" fontId="74" fillId="0" borderId="0" xfId="0" applyFont="1" applyBorder="1" applyAlignment="1">
      <alignment horizontal="left" vertical="center" wrapText="1"/>
    </xf>
    <xf numFmtId="0" fontId="37" fillId="0" borderId="0" xfId="0" applyFont="1" applyBorder="1" applyAlignment="1">
      <alignment horizontal="center" vertical="center"/>
    </xf>
    <xf numFmtId="0" fontId="5" fillId="0" borderId="0" xfId="0" applyFont="1" applyFill="1" applyBorder="1" applyAlignment="1">
      <alignment horizontal="left" vertical="center" wrapText="1"/>
    </xf>
    <xf numFmtId="0" fontId="28" fillId="32" borderId="43" xfId="0" applyFont="1" applyFill="1" applyBorder="1" applyAlignment="1">
      <alignment horizontal="left" vertical="center" wrapText="1"/>
    </xf>
    <xf numFmtId="0" fontId="81" fillId="0" borderId="0" xfId="0" applyFont="1" applyFill="1" applyBorder="1" applyAlignment="1">
      <alignment horizontal="right" vertical="center"/>
    </xf>
    <xf numFmtId="0" fontId="36" fillId="5" borderId="0" xfId="0" applyFont="1" applyFill="1" applyBorder="1" applyAlignment="1">
      <alignment horizontal="left" vertical="center" wrapText="1"/>
    </xf>
    <xf numFmtId="0" fontId="3" fillId="4" borderId="41" xfId="0" applyFont="1" applyFill="1" applyBorder="1" applyAlignment="1">
      <alignment vertical="center"/>
    </xf>
    <xf numFmtId="0" fontId="32" fillId="0" borderId="0" xfId="0" applyFont="1" applyFill="1" applyBorder="1" applyAlignment="1">
      <alignment vertical="center"/>
    </xf>
    <xf numFmtId="0" fontId="67" fillId="0" borderId="0" xfId="0" applyFont="1" applyFill="1" applyBorder="1" applyAlignment="1">
      <alignment horizontal="center" vertical="center" wrapText="1"/>
    </xf>
    <xf numFmtId="0" fontId="42" fillId="0" borderId="0" xfId="0" applyFont="1" applyFill="1" applyBorder="1" applyAlignment="1">
      <alignment horizontal="center" vertical="center"/>
    </xf>
    <xf numFmtId="0" fontId="42" fillId="32" borderId="0" xfId="0" applyFont="1" applyFill="1" applyBorder="1" applyAlignment="1">
      <alignment vertical="center"/>
    </xf>
    <xf numFmtId="0" fontId="42" fillId="0" borderId="0" xfId="0" applyFont="1" applyFill="1" applyBorder="1" applyAlignment="1">
      <alignment vertical="center"/>
    </xf>
    <xf numFmtId="0" fontId="27" fillId="0" borderId="0" xfId="0" applyFont="1" applyFill="1" applyBorder="1" applyAlignment="1">
      <alignment vertical="center"/>
    </xf>
    <xf numFmtId="0" fontId="2" fillId="0" borderId="0" xfId="0" applyFont="1" applyAlignment="1">
      <alignment vertical="center"/>
    </xf>
    <xf numFmtId="0" fontId="0" fillId="0" borderId="0" xfId="0" applyFill="1" applyAlignment="1">
      <alignment vertical="center"/>
    </xf>
    <xf numFmtId="0" fontId="0" fillId="0" borderId="0" xfId="0" applyFill="1" applyBorder="1" applyAlignment="1">
      <alignment vertical="center"/>
    </xf>
    <xf numFmtId="0" fontId="80" fillId="6" borderId="0" xfId="0" applyFont="1" applyFill="1" applyBorder="1" applyAlignment="1">
      <alignment horizontal="center" vertical="center"/>
    </xf>
    <xf numFmtId="0" fontId="2" fillId="0" borderId="0" xfId="0" applyFont="1" applyFill="1" applyAlignment="1">
      <alignment vertical="center"/>
    </xf>
    <xf numFmtId="0" fontId="0" fillId="0" borderId="0" xfId="0" applyFont="1" applyFill="1" applyBorder="1" applyAlignment="1">
      <alignment horizontal="center" vertical="center" wrapText="1"/>
    </xf>
    <xf numFmtId="0" fontId="42" fillId="0" borderId="0" xfId="0" applyFont="1" applyFill="1" applyAlignment="1">
      <alignment vertical="center"/>
    </xf>
    <xf numFmtId="0" fontId="63" fillId="0" borderId="0" xfId="0" applyFont="1" applyFill="1" applyBorder="1" applyAlignment="1">
      <alignment horizontal="center" vertical="center"/>
    </xf>
    <xf numFmtId="0" fontId="66" fillId="0" borderId="0" xfId="0" applyFont="1" applyAlignment="1">
      <alignment vertical="center"/>
    </xf>
    <xf numFmtId="0" fontId="27" fillId="32" borderId="0" xfId="0" applyFont="1" applyFill="1" applyBorder="1" applyAlignment="1">
      <alignment horizontal="center"/>
    </xf>
    <xf numFmtId="0" fontId="27" fillId="32" borderId="0" xfId="0" applyFont="1" applyFill="1" applyAlignment="1">
      <alignment vertical="center"/>
    </xf>
    <xf numFmtId="0" fontId="28" fillId="0" borderId="0" xfId="0" applyFont="1" applyFill="1" applyBorder="1" applyAlignment="1">
      <alignment horizontal="center" vertical="center"/>
    </xf>
    <xf numFmtId="0" fontId="27" fillId="0" borderId="0" xfId="0" applyFont="1" applyFill="1" applyBorder="1" applyAlignment="1">
      <alignment horizontal="center"/>
    </xf>
    <xf numFmtId="0" fontId="27" fillId="0" borderId="0" xfId="0" applyFont="1" applyFill="1" applyBorder="1" applyAlignment="1">
      <alignment vertical="center" wrapText="1"/>
    </xf>
    <xf numFmtId="0" fontId="27" fillId="32" borderId="0"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29" fillId="0" borderId="0" xfId="0" applyFont="1" applyFill="1" applyBorder="1" applyAlignment="1">
      <alignment horizontal="center" vertical="center" wrapText="1"/>
    </xf>
    <xf numFmtId="0" fontId="28" fillId="0" borderId="0" xfId="0" applyFont="1" applyFill="1" applyBorder="1" applyAlignment="1">
      <alignment vertical="center" wrapText="1"/>
    </xf>
    <xf numFmtId="0" fontId="87"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74" fillId="0" borderId="0" xfId="0" applyFont="1" applyFill="1" applyBorder="1" applyAlignment="1">
      <alignment horizontal="left" vertical="center" wrapText="1"/>
    </xf>
    <xf numFmtId="0" fontId="0" fillId="5" borderId="44" xfId="0" applyFill="1" applyBorder="1" applyAlignment="1">
      <alignment horizontal="left"/>
    </xf>
    <xf numFmtId="0" fontId="37" fillId="0" borderId="0" xfId="0" applyFont="1" applyBorder="1" applyAlignment="1">
      <alignment horizontal="center" vertical="center"/>
    </xf>
    <xf numFmtId="49" fontId="67" fillId="32" borderId="0" xfId="0" applyNumberFormat="1" applyFont="1" applyFill="1" applyBorder="1" applyAlignment="1">
      <alignment horizontal="center" vertical="center" wrapText="1"/>
    </xf>
    <xf numFmtId="0" fontId="67" fillId="32" borderId="0" xfId="0" applyFont="1" applyFill="1" applyBorder="1" applyAlignment="1">
      <alignment horizontal="center"/>
    </xf>
    <xf numFmtId="0" fontId="42" fillId="32" borderId="0" xfId="0" applyFont="1" applyFill="1" applyBorder="1" applyAlignment="1">
      <alignment horizontal="center" vertical="center"/>
    </xf>
    <xf numFmtId="0" fontId="0" fillId="32" borderId="0"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8" fillId="32" borderId="43" xfId="0" applyFont="1" applyFill="1" applyBorder="1" applyAlignment="1">
      <alignment horizontal="left" vertical="center" wrapText="1"/>
    </xf>
    <xf numFmtId="0" fontId="24" fillId="5" borderId="1" xfId="0" applyFont="1" applyFill="1" applyBorder="1" applyAlignment="1">
      <alignment horizontal="center" vertical="center" wrapText="1"/>
    </xf>
    <xf numFmtId="0" fontId="28" fillId="32"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74" fillId="0" borderId="0" xfId="0" applyFont="1" applyFill="1" applyBorder="1" applyAlignment="1">
      <alignment horizontal="left" vertical="center" wrapText="1"/>
    </xf>
    <xf numFmtId="0" fontId="37" fillId="0" borderId="0" xfId="0" applyFont="1" applyBorder="1" applyAlignment="1">
      <alignment horizontal="center" vertical="center"/>
    </xf>
    <xf numFmtId="0" fontId="24" fillId="5" borderId="44"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8" fillId="32" borderId="0" xfId="0" applyFont="1" applyFill="1" applyBorder="1" applyAlignment="1">
      <alignment horizontal="left" vertical="center" wrapText="1"/>
    </xf>
    <xf numFmtId="0" fontId="24" fillId="5" borderId="44" xfId="0" applyFont="1" applyFill="1" applyBorder="1" applyAlignment="1">
      <alignment horizontal="center" vertical="center" wrapText="1"/>
    </xf>
    <xf numFmtId="1" fontId="0" fillId="0" borderId="0" xfId="0" applyNumberFormat="1"/>
    <xf numFmtId="0" fontId="0" fillId="32" borderId="0" xfId="0" applyFill="1" applyAlignment="1">
      <alignment vertical="center"/>
    </xf>
    <xf numFmtId="0" fontId="64" fillId="0" borderId="0" xfId="0" applyFont="1" applyFill="1" applyAlignment="1">
      <alignment vertical="center"/>
    </xf>
    <xf numFmtId="0" fontId="64" fillId="32" borderId="0" xfId="0" applyFont="1" applyFill="1" applyAlignment="1">
      <alignment vertical="center"/>
    </xf>
    <xf numFmtId="0" fontId="64" fillId="0" borderId="0" xfId="0" applyFont="1" applyAlignment="1">
      <alignment vertical="center"/>
    </xf>
    <xf numFmtId="0" fontId="3" fillId="0" borderId="0" xfId="0" applyFont="1" applyFill="1" applyBorder="1" applyAlignment="1">
      <alignment horizontal="center" vertical="center"/>
    </xf>
    <xf numFmtId="0" fontId="0" fillId="0" borderId="0" xfId="0" applyFill="1" applyBorder="1" applyAlignment="1">
      <alignment horizontal="left" vertical="center"/>
    </xf>
    <xf numFmtId="0" fontId="64" fillId="0" borderId="0" xfId="0" applyFont="1" applyFill="1" applyBorder="1" applyAlignment="1">
      <alignment vertical="center"/>
    </xf>
    <xf numFmtId="0" fontId="0" fillId="0" borderId="0" xfId="0" applyFill="1" applyBorder="1" applyAlignment="1">
      <alignment horizontal="left" vertical="center" wrapText="1"/>
    </xf>
    <xf numFmtId="0" fontId="28" fillId="32"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center" vertical="center" wrapText="1"/>
      <protection locked="0"/>
    </xf>
    <xf numFmtId="0" fontId="24" fillId="5" borderId="44" xfId="0" applyFont="1" applyFill="1" applyBorder="1" applyAlignment="1">
      <alignment horizontal="center" vertical="center" wrapText="1"/>
    </xf>
    <xf numFmtId="0" fontId="1" fillId="6" borderId="44"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91" fillId="5" borderId="44"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0" fillId="0" borderId="0" xfId="0" applyFill="1" applyBorder="1" applyAlignment="1">
      <alignment horizontal="left" vertical="center" wrapText="1"/>
    </xf>
    <xf numFmtId="1" fontId="24" fillId="5" borderId="0" xfId="0" applyNumberFormat="1" applyFont="1" applyFill="1" applyBorder="1" applyAlignment="1">
      <alignment horizontal="center" vertical="center" wrapText="1"/>
    </xf>
    <xf numFmtId="1" fontId="24" fillId="5" borderId="49" xfId="0" applyNumberFormat="1" applyFont="1" applyFill="1" applyBorder="1" applyAlignment="1">
      <alignment horizontal="center" vertical="center" wrapText="1"/>
    </xf>
    <xf numFmtId="0" fontId="24" fillId="29" borderId="49" xfId="0" applyFont="1" applyFill="1" applyBorder="1" applyAlignment="1" applyProtection="1">
      <alignment horizontal="center" vertical="center"/>
    </xf>
    <xf numFmtId="0" fontId="24" fillId="29" borderId="50" xfId="0" applyFont="1" applyFill="1" applyBorder="1" applyAlignment="1" applyProtection="1">
      <alignment horizontal="center" vertical="center"/>
    </xf>
    <xf numFmtId="0" fontId="24" fillId="29" borderId="47" xfId="0" applyFont="1" applyFill="1" applyBorder="1" applyAlignment="1" applyProtection="1">
      <alignment horizontal="center" vertical="center"/>
    </xf>
    <xf numFmtId="0" fontId="24" fillId="29" borderId="52" xfId="0" applyFont="1" applyFill="1" applyBorder="1" applyAlignment="1" applyProtection="1">
      <alignment horizontal="center" vertical="center"/>
    </xf>
    <xf numFmtId="0" fontId="74" fillId="0" borderId="0" xfId="0" applyFont="1" applyFill="1" applyBorder="1" applyAlignment="1">
      <alignment horizontal="left" vertical="center" wrapText="1"/>
    </xf>
    <xf numFmtId="0" fontId="81"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32" fillId="0" borderId="0" xfId="0" applyFont="1" applyFill="1" applyBorder="1" applyAlignment="1">
      <alignment vertical="center" wrapText="1"/>
    </xf>
    <xf numFmtId="0" fontId="32" fillId="32" borderId="0" xfId="0" applyFont="1" applyFill="1" applyBorder="1" applyAlignment="1" applyProtection="1">
      <alignment horizontal="center" vertical="center"/>
      <protection locked="0"/>
    </xf>
    <xf numFmtId="0" fontId="94" fillId="32" borderId="0" xfId="0" applyFont="1" applyFill="1" applyBorder="1" applyAlignment="1">
      <alignment horizontal="center" vertical="center" wrapText="1"/>
    </xf>
    <xf numFmtId="0" fontId="27" fillId="32" borderId="0" xfId="0" applyFont="1" applyFill="1" applyBorder="1" applyAlignment="1">
      <alignment horizontal="center" vertical="center"/>
    </xf>
    <xf numFmtId="0" fontId="42" fillId="0" borderId="0" xfId="46" applyFont="1" applyFill="1" applyAlignment="1">
      <alignment horizontal="left" vertical="center"/>
    </xf>
    <xf numFmtId="0" fontId="44" fillId="0" borderId="0" xfId="46" applyFont="1" applyFill="1" applyAlignment="1">
      <alignment horizontal="left" vertical="center"/>
    </xf>
    <xf numFmtId="0" fontId="44" fillId="0" borderId="0" xfId="46" applyFont="1" applyFill="1" applyBorder="1" applyAlignment="1">
      <alignment horizontal="left" vertical="center"/>
    </xf>
    <xf numFmtId="0" fontId="42" fillId="0" borderId="0" xfId="46" applyFont="1" applyFill="1" applyBorder="1" applyAlignment="1" applyProtection="1">
      <alignment horizontal="left" vertical="center"/>
      <protection hidden="1"/>
    </xf>
    <xf numFmtId="0" fontId="42" fillId="88" borderId="44" xfId="46" applyFont="1" applyFill="1" applyBorder="1" applyAlignment="1" applyProtection="1">
      <alignment horizontal="left" vertical="center" wrapText="1"/>
      <protection hidden="1"/>
    </xf>
    <xf numFmtId="0" fontId="44" fillId="0" borderId="0" xfId="46" applyFont="1" applyFill="1" applyBorder="1" applyAlignment="1" applyProtection="1">
      <alignment horizontal="left" vertical="center"/>
      <protection hidden="1"/>
    </xf>
    <xf numFmtId="0" fontId="42" fillId="0" borderId="0" xfId="46" applyFont="1" applyFill="1" applyAlignment="1" applyProtection="1">
      <alignment horizontal="left" vertical="center"/>
      <protection hidden="1"/>
    </xf>
    <xf numFmtId="0" fontId="42" fillId="88" borderId="44" xfId="46" applyFont="1" applyFill="1" applyBorder="1" applyAlignment="1" applyProtection="1">
      <alignment horizontal="left" vertical="center"/>
      <protection hidden="1"/>
    </xf>
    <xf numFmtId="0" fontId="42" fillId="0" borderId="0" xfId="46" applyFont="1" applyFill="1" applyBorder="1" applyAlignment="1">
      <alignment horizontal="left" vertical="center"/>
    </xf>
    <xf numFmtId="0" fontId="44" fillId="0" borderId="0" xfId="46" applyFont="1" applyFill="1" applyAlignment="1" applyProtection="1">
      <alignment horizontal="left" vertical="center" wrapText="1"/>
      <protection hidden="1"/>
    </xf>
    <xf numFmtId="0" fontId="42" fillId="0" borderId="0" xfId="46" applyFont="1" applyFill="1" applyBorder="1" applyAlignment="1" applyProtection="1">
      <alignment vertical="center" wrapText="1"/>
      <protection hidden="1"/>
    </xf>
    <xf numFmtId="0" fontId="42" fillId="89" borderId="44" xfId="46" applyFont="1" applyFill="1" applyBorder="1" applyAlignment="1" applyProtection="1">
      <alignment vertical="center" wrapText="1"/>
      <protection hidden="1"/>
    </xf>
    <xf numFmtId="0" fontId="80" fillId="0" borderId="0" xfId="46" applyFont="1" applyFill="1" applyAlignment="1">
      <alignment horizontal="left" vertical="top" wrapText="1"/>
    </xf>
    <xf numFmtId="0" fontId="84" fillId="0" borderId="0" xfId="46" applyFont="1" applyFill="1" applyAlignment="1">
      <alignment horizontal="left" vertical="top"/>
    </xf>
    <xf numFmtId="0" fontId="80" fillId="0" borderId="0" xfId="46" applyFont="1" applyFill="1" applyAlignment="1">
      <alignment horizontal="left" vertical="top"/>
    </xf>
    <xf numFmtId="0" fontId="42" fillId="0" borderId="0" xfId="46" applyFont="1" applyFill="1" applyAlignment="1" applyProtection="1">
      <alignment vertical="center" wrapText="1"/>
      <protection hidden="1"/>
    </xf>
    <xf numFmtId="0" fontId="70" fillId="0" borderId="0" xfId="0" applyFont="1" applyAlignment="1">
      <alignment horizontal="left" vertical="center" wrapText="1"/>
    </xf>
    <xf numFmtId="0" fontId="24" fillId="5" borderId="44" xfId="0" applyFont="1" applyFill="1" applyBorder="1" applyAlignment="1">
      <alignment horizontal="center" vertical="center" wrapText="1"/>
    </xf>
    <xf numFmtId="0" fontId="0" fillId="0" borderId="0" xfId="0" applyFill="1" applyBorder="1" applyAlignment="1">
      <alignment horizontal="left" vertical="center" wrapText="1"/>
    </xf>
    <xf numFmtId="1" fontId="24" fillId="5" borderId="50" xfId="0" applyNumberFormat="1" applyFont="1" applyFill="1" applyBorder="1" applyAlignment="1">
      <alignment horizontal="center" vertical="center" wrapText="1"/>
    </xf>
    <xf numFmtId="1" fontId="24" fillId="5" borderId="53" xfId="0" applyNumberFormat="1" applyFont="1" applyFill="1" applyBorder="1" applyAlignment="1">
      <alignment horizontal="center" vertical="center" wrapText="1"/>
    </xf>
    <xf numFmtId="1" fontId="24" fillId="5" borderId="54" xfId="0" applyNumberFormat="1" applyFont="1" applyFill="1" applyBorder="1" applyAlignment="1">
      <alignment horizontal="center" vertical="center" wrapText="1"/>
    </xf>
    <xf numFmtId="0" fontId="24" fillId="29" borderId="55" xfId="0" applyFont="1" applyFill="1" applyBorder="1" applyAlignment="1" applyProtection="1">
      <alignment horizontal="center" vertical="center"/>
    </xf>
    <xf numFmtId="0" fontId="24" fillId="29" borderId="56" xfId="0" applyFont="1" applyFill="1" applyBorder="1" applyAlignment="1" applyProtection="1">
      <alignment horizontal="center" vertical="center"/>
    </xf>
    <xf numFmtId="0" fontId="24" fillId="29" borderId="44" xfId="0" applyFont="1" applyFill="1" applyBorder="1" applyAlignment="1" applyProtection="1">
      <alignment horizontal="center" vertical="center"/>
    </xf>
    <xf numFmtId="1" fontId="24" fillId="5" borderId="57" xfId="0" applyNumberFormat="1" applyFont="1" applyFill="1" applyBorder="1" applyAlignment="1">
      <alignment horizontal="center" vertical="center" wrapText="1"/>
    </xf>
    <xf numFmtId="0" fontId="24" fillId="29" borderId="58" xfId="0" applyFont="1" applyFill="1" applyBorder="1" applyAlignment="1" applyProtection="1">
      <alignment horizontal="center" vertical="center"/>
    </xf>
    <xf numFmtId="0" fontId="24" fillId="29" borderId="59" xfId="0" applyFont="1" applyFill="1" applyBorder="1" applyAlignment="1" applyProtection="1">
      <alignment horizontal="center" vertical="center"/>
    </xf>
    <xf numFmtId="1" fontId="24" fillId="5" borderId="60" xfId="0" applyNumberFormat="1" applyFont="1" applyFill="1" applyBorder="1" applyAlignment="1">
      <alignment horizontal="center" vertical="center" wrapText="1"/>
    </xf>
    <xf numFmtId="0" fontId="24" fillId="29" borderId="61" xfId="0" applyFont="1" applyFill="1" applyBorder="1" applyAlignment="1" applyProtection="1">
      <alignment horizontal="center" vertical="center"/>
    </xf>
    <xf numFmtId="0" fontId="35"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42" fillId="0" borderId="0" xfId="0" applyFont="1" applyFill="1" applyBorder="1" applyAlignment="1">
      <alignment horizontal="left" vertical="center"/>
    </xf>
    <xf numFmtId="0" fontId="27" fillId="0" borderId="0" xfId="0" applyFont="1" applyFill="1" applyBorder="1" applyAlignment="1">
      <alignment horizontal="left" vertical="center"/>
    </xf>
    <xf numFmtId="0" fontId="27" fillId="32" borderId="0" xfId="0" applyFont="1" applyFill="1" applyAlignment="1">
      <alignment horizontal="left" vertical="center"/>
    </xf>
    <xf numFmtId="0" fontId="27" fillId="0" borderId="0" xfId="0" applyFont="1" applyFill="1" applyAlignment="1">
      <alignment horizontal="left" vertical="center"/>
    </xf>
    <xf numFmtId="0" fontId="0" fillId="0" borderId="0" xfId="0" applyFill="1" applyAlignment="1">
      <alignment horizontal="left" vertical="center"/>
    </xf>
    <xf numFmtId="0" fontId="42" fillId="89" borderId="44" xfId="46" applyFont="1" applyFill="1" applyBorder="1" applyAlignment="1" applyProtection="1">
      <alignment horizontal="left" vertical="center"/>
      <protection hidden="1"/>
    </xf>
    <xf numFmtId="0" fontId="97" fillId="0" borderId="0" xfId="46" applyFont="1" applyFill="1" applyAlignment="1">
      <alignment vertical="center"/>
    </xf>
    <xf numFmtId="0" fontId="97" fillId="0" borderId="0" xfId="0" applyFont="1" applyFill="1" applyAlignment="1">
      <alignment vertical="center"/>
    </xf>
    <xf numFmtId="0" fontId="37" fillId="0" borderId="0" xfId="0" applyFont="1" applyBorder="1" applyAlignment="1">
      <alignment vertical="center"/>
    </xf>
    <xf numFmtId="0" fontId="3" fillId="0" borderId="0" xfId="0" applyFont="1" applyFill="1" applyBorder="1" applyAlignment="1">
      <alignment horizontal="left" vertical="center"/>
    </xf>
    <xf numFmtId="0" fontId="44" fillId="0" borderId="0" xfId="46" applyFont="1" applyFill="1" applyAlignment="1">
      <alignment vertical="center"/>
    </xf>
    <xf numFmtId="0" fontId="42" fillId="0" borderId="0" xfId="46" applyFont="1" applyFill="1" applyAlignment="1">
      <alignment vertical="center"/>
    </xf>
    <xf numFmtId="0" fontId="44" fillId="0" borderId="0" xfId="46" applyFont="1" applyFill="1" applyAlignment="1" applyProtection="1">
      <alignment vertical="center" wrapText="1"/>
      <protection hidden="1"/>
    </xf>
    <xf numFmtId="0" fontId="44" fillId="0" borderId="0" xfId="46" applyFont="1" applyFill="1" applyBorder="1" applyAlignment="1">
      <alignment vertical="center"/>
    </xf>
    <xf numFmtId="0" fontId="84" fillId="0" borderId="0" xfId="46" applyFont="1" applyFill="1" applyAlignment="1">
      <alignment horizontal="left" vertical="center"/>
    </xf>
    <xf numFmtId="0" fontId="80" fillId="0" borderId="0" xfId="46" applyFont="1" applyFill="1" applyBorder="1" applyAlignment="1">
      <alignment horizontal="left" vertical="center"/>
    </xf>
    <xf numFmtId="0" fontId="44" fillId="0" borderId="0" xfId="46" applyFont="1" applyFill="1" applyBorder="1" applyAlignment="1" applyProtection="1">
      <alignment vertical="center"/>
      <protection hidden="1"/>
    </xf>
    <xf numFmtId="0" fontId="42" fillId="86" borderId="8" xfId="46" applyFont="1" applyFill="1" applyBorder="1" applyAlignment="1">
      <alignment vertical="center"/>
    </xf>
    <xf numFmtId="0" fontId="42" fillId="86" borderId="11" xfId="0" applyFont="1" applyFill="1" applyBorder="1" applyAlignment="1">
      <alignment vertical="center"/>
    </xf>
    <xf numFmtId="0" fontId="42" fillId="86" borderId="0" xfId="46" applyFont="1" applyFill="1" applyBorder="1" applyAlignment="1">
      <alignment vertical="center"/>
    </xf>
    <xf numFmtId="0" fontId="42" fillId="86" borderId="13" xfId="46" applyFont="1" applyFill="1" applyBorder="1" applyAlignment="1">
      <alignment vertical="center"/>
    </xf>
    <xf numFmtId="0" fontId="42" fillId="86" borderId="10" xfId="46" applyFont="1" applyFill="1" applyBorder="1" applyAlignment="1">
      <alignment vertical="center"/>
    </xf>
    <xf numFmtId="0" fontId="42" fillId="6" borderId="8" xfId="46" applyFont="1" applyFill="1" applyBorder="1" applyAlignment="1">
      <alignment vertical="center"/>
    </xf>
    <xf numFmtId="0" fontId="42" fillId="6" borderId="11" xfId="46" applyFont="1" applyFill="1" applyBorder="1" applyAlignment="1">
      <alignment vertical="center"/>
    </xf>
    <xf numFmtId="0" fontId="42" fillId="6" borderId="0" xfId="46" applyFont="1" applyFill="1" applyBorder="1" applyAlignment="1">
      <alignment vertical="center"/>
    </xf>
    <xf numFmtId="0" fontId="42" fillId="6" borderId="13" xfId="46" applyFont="1" applyFill="1" applyBorder="1" applyAlignment="1">
      <alignment vertical="center"/>
    </xf>
    <xf numFmtId="0" fontId="42" fillId="6" borderId="10" xfId="46" applyFont="1" applyFill="1" applyBorder="1" applyAlignment="1">
      <alignment vertical="center"/>
    </xf>
    <xf numFmtId="0" fontId="69" fillId="0" borderId="0" xfId="0" applyFont="1" applyAlignment="1">
      <alignment vertical="center" wrapText="1"/>
    </xf>
    <xf numFmtId="0" fontId="65" fillId="0" borderId="0" xfId="0" applyFont="1" applyFill="1" applyAlignment="1">
      <alignment vertical="center"/>
    </xf>
    <xf numFmtId="0" fontId="42" fillId="31" borderId="8" xfId="0" applyFont="1" applyFill="1" applyBorder="1" applyAlignment="1">
      <alignment vertical="center"/>
    </xf>
    <xf numFmtId="0" fontId="42" fillId="31" borderId="11" xfId="0" applyFont="1" applyFill="1" applyBorder="1" applyAlignment="1">
      <alignment vertical="center"/>
    </xf>
    <xf numFmtId="0" fontId="42" fillId="31" borderId="0" xfId="0" applyFont="1" applyFill="1" applyBorder="1" applyAlignment="1">
      <alignment vertical="center"/>
    </xf>
    <xf numFmtId="0" fontId="42" fillId="31" borderId="11" xfId="46" applyFont="1" applyFill="1" applyBorder="1" applyAlignment="1" applyProtection="1">
      <alignment vertical="center" wrapText="1"/>
      <protection hidden="1"/>
    </xf>
    <xf numFmtId="0" fontId="42" fillId="31" borderId="0" xfId="46" applyFont="1" applyFill="1" applyBorder="1" applyAlignment="1" applyProtection="1">
      <alignment vertical="center" wrapText="1"/>
      <protection hidden="1"/>
    </xf>
    <xf numFmtId="0" fontId="42" fillId="31" borderId="13" xfId="46" applyFont="1" applyFill="1" applyBorder="1" applyAlignment="1" applyProtection="1">
      <alignment vertical="center" wrapText="1"/>
      <protection hidden="1"/>
    </xf>
    <xf numFmtId="0" fontId="42" fillId="31" borderId="10" xfId="46" applyFont="1" applyFill="1" applyBorder="1" applyAlignment="1" applyProtection="1">
      <alignment vertical="center" wrapText="1"/>
      <protection hidden="1"/>
    </xf>
    <xf numFmtId="0" fontId="42" fillId="30" borderId="8" xfId="46" applyFont="1" applyFill="1" applyBorder="1" applyAlignment="1" applyProtection="1">
      <alignment vertical="center" wrapText="1"/>
      <protection hidden="1"/>
    </xf>
    <xf numFmtId="0" fontId="42" fillId="30" borderId="11" xfId="46" applyFont="1" applyFill="1" applyBorder="1" applyAlignment="1" applyProtection="1">
      <alignment vertical="center" wrapText="1"/>
      <protection hidden="1"/>
    </xf>
    <xf numFmtId="0" fontId="42" fillId="30" borderId="0" xfId="46" applyFont="1" applyFill="1" applyBorder="1" applyAlignment="1" applyProtection="1">
      <alignment vertical="center" wrapText="1"/>
      <protection hidden="1"/>
    </xf>
    <xf numFmtId="0" fontId="42" fillId="30" borderId="11" xfId="0" applyFont="1" applyFill="1" applyBorder="1" applyAlignment="1">
      <alignment vertical="center"/>
    </xf>
    <xf numFmtId="0" fontId="42" fillId="30" borderId="0" xfId="0" applyFont="1" applyFill="1" applyBorder="1" applyAlignment="1">
      <alignment vertical="center"/>
    </xf>
    <xf numFmtId="0" fontId="65" fillId="30" borderId="11" xfId="46" applyFont="1" applyFill="1" applyBorder="1" applyAlignment="1" applyProtection="1">
      <alignment vertical="center"/>
      <protection hidden="1"/>
    </xf>
    <xf numFmtId="0" fontId="42" fillId="30" borderId="0" xfId="46" applyFont="1" applyFill="1" applyBorder="1" applyAlignment="1">
      <alignment vertical="center"/>
    </xf>
    <xf numFmtId="0" fontId="42" fillId="30" borderId="11" xfId="46" applyFont="1" applyFill="1" applyBorder="1" applyAlignment="1">
      <alignment vertical="center"/>
    </xf>
    <xf numFmtId="0" fontId="42" fillId="30" borderId="11" xfId="46" applyFont="1" applyFill="1" applyBorder="1" applyAlignment="1" applyProtection="1">
      <alignment vertical="center"/>
      <protection hidden="1"/>
    </xf>
    <xf numFmtId="0" fontId="42" fillId="30" borderId="0" xfId="46" applyFont="1" applyFill="1" applyBorder="1" applyAlignment="1" applyProtection="1">
      <alignment vertical="center"/>
      <protection hidden="1"/>
    </xf>
    <xf numFmtId="0" fontId="42" fillId="30" borderId="13" xfId="0" applyFont="1" applyFill="1" applyBorder="1" applyAlignment="1">
      <alignment vertical="center"/>
    </xf>
    <xf numFmtId="0" fontId="42" fillId="30" borderId="10" xfId="46" applyFont="1" applyFill="1" applyBorder="1" applyAlignment="1" applyProtection="1">
      <alignment vertical="center"/>
      <protection hidden="1"/>
    </xf>
    <xf numFmtId="0" fontId="42" fillId="87" borderId="8" xfId="0" applyFont="1" applyFill="1" applyBorder="1" applyAlignment="1">
      <alignment vertical="center"/>
    </xf>
    <xf numFmtId="0" fontId="42" fillId="87" borderId="11" xfId="0" applyFont="1" applyFill="1" applyBorder="1" applyAlignment="1">
      <alignment vertical="center"/>
    </xf>
    <xf numFmtId="0" fontId="42" fillId="87" borderId="0" xfId="0" applyFont="1" applyFill="1" applyBorder="1" applyAlignment="1">
      <alignment vertical="center"/>
    </xf>
    <xf numFmtId="0" fontId="42" fillId="87" borderId="13" xfId="0" applyFont="1" applyFill="1" applyBorder="1" applyAlignment="1">
      <alignment vertical="center"/>
    </xf>
    <xf numFmtId="0" fontId="42" fillId="87" borderId="10" xfId="0" applyFont="1" applyFill="1" applyBorder="1" applyAlignment="1">
      <alignment vertical="center"/>
    </xf>
    <xf numFmtId="0" fontId="42" fillId="87" borderId="10" xfId="46" applyFont="1" applyFill="1" applyBorder="1" applyAlignment="1" applyProtection="1">
      <alignment vertical="top" wrapText="1"/>
      <protection hidden="1"/>
    </xf>
    <xf numFmtId="0" fontId="42" fillId="87" borderId="24" xfId="46" applyFont="1" applyFill="1" applyBorder="1" applyAlignment="1" applyProtection="1">
      <alignment vertical="top" wrapText="1"/>
      <protection hidden="1"/>
    </xf>
    <xf numFmtId="0" fontId="35" fillId="32" borderId="0" xfId="0" applyFont="1" applyFill="1" applyAlignment="1">
      <alignment vertical="center"/>
    </xf>
    <xf numFmtId="0" fontId="35" fillId="32" borderId="0" xfId="0" applyFont="1" applyFill="1" applyBorder="1" applyAlignment="1">
      <alignment horizontal="left" vertical="center" wrapText="1"/>
    </xf>
    <xf numFmtId="0" fontId="27" fillId="32" borderId="0" xfId="0" applyFont="1" applyFill="1" applyBorder="1" applyAlignment="1">
      <alignment vertical="center"/>
    </xf>
    <xf numFmtId="0" fontId="35" fillId="32" borderId="0" xfId="0" applyFont="1" applyFill="1"/>
    <xf numFmtId="0" fontId="35" fillId="32" borderId="0" xfId="0" applyFont="1" applyFill="1" applyAlignment="1">
      <alignment vertical="top" wrapText="1"/>
    </xf>
    <xf numFmtId="0" fontId="28" fillId="32" borderId="0" xfId="0" applyFont="1" applyFill="1" applyBorder="1" applyAlignment="1">
      <alignment vertical="top" wrapText="1"/>
    </xf>
    <xf numFmtId="0" fontId="27" fillId="32" borderId="0" xfId="0" applyFont="1" applyFill="1" applyAlignment="1">
      <alignment vertical="top" wrapText="1"/>
    </xf>
    <xf numFmtId="0" fontId="27" fillId="32" borderId="0" xfId="0" applyFont="1" applyFill="1" applyBorder="1" applyAlignment="1"/>
    <xf numFmtId="0" fontId="27" fillId="32" borderId="0" xfId="0" applyFont="1" applyFill="1" applyBorder="1" applyAlignment="1">
      <alignment horizontal="left"/>
    </xf>
    <xf numFmtId="0" fontId="0" fillId="0" borderId="0" xfId="0" applyBorder="1" applyAlignment="1">
      <alignment vertical="center"/>
    </xf>
    <xf numFmtId="0" fontId="35" fillId="32" borderId="0" xfId="0" applyFont="1" applyFill="1" applyBorder="1"/>
    <xf numFmtId="0" fontId="28" fillId="32" borderId="0" xfId="0" applyFont="1" applyFill="1" applyBorder="1"/>
    <xf numFmtId="0" fontId="96" fillId="32" borderId="0" xfId="0" applyFont="1" applyFill="1" applyBorder="1"/>
    <xf numFmtId="0" fontId="96" fillId="32" borderId="0" xfId="0" applyFont="1" applyFill="1" applyBorder="1" applyAlignment="1">
      <alignment vertical="top" wrapText="1"/>
    </xf>
    <xf numFmtId="0" fontId="96" fillId="32" borderId="0" xfId="0" applyFont="1" applyFill="1" applyBorder="1" applyAlignment="1">
      <alignment horizontal="center" vertical="top" wrapText="1"/>
    </xf>
    <xf numFmtId="0" fontId="96" fillId="32" borderId="0" xfId="0" applyFont="1" applyFill="1" applyBorder="1" applyAlignment="1">
      <alignment horizontal="center" vertical="top" wrapText="1"/>
    </xf>
    <xf numFmtId="0" fontId="27" fillId="32" borderId="0" xfId="0" applyFont="1" applyFill="1" applyBorder="1" applyAlignment="1">
      <alignment vertical="top" wrapText="1"/>
    </xf>
    <xf numFmtId="0" fontId="101" fillId="32" borderId="0" xfId="0" applyFont="1" applyFill="1" applyBorder="1"/>
    <xf numFmtId="0" fontId="101" fillId="32" borderId="0" xfId="0" applyFont="1" applyFill="1"/>
    <xf numFmtId="0" fontId="27" fillId="32" borderId="0" xfId="0" applyFont="1" applyFill="1" applyBorder="1" applyAlignment="1">
      <alignment wrapText="1"/>
    </xf>
    <xf numFmtId="0" fontId="96" fillId="32" borderId="0" xfId="0" applyFont="1" applyFill="1" applyBorder="1" applyAlignment="1">
      <alignment horizontal="center"/>
    </xf>
    <xf numFmtId="0" fontId="28" fillId="32" borderId="0" xfId="0" applyFont="1" applyFill="1" applyBorder="1" applyAlignment="1">
      <alignment vertical="center"/>
    </xf>
    <xf numFmtId="0" fontId="35" fillId="32" borderId="0" xfId="0" applyFont="1" applyFill="1" applyBorder="1" applyAlignment="1">
      <alignment horizontal="center" vertical="center"/>
    </xf>
    <xf numFmtId="0" fontId="35" fillId="32" borderId="0" xfId="0" applyFont="1" applyFill="1" applyBorder="1" applyAlignment="1">
      <alignment vertical="center"/>
    </xf>
    <xf numFmtId="165" fontId="27" fillId="32" borderId="0" xfId="44" applyNumberFormat="1" applyFont="1" applyFill="1" applyBorder="1"/>
    <xf numFmtId="0" fontId="28" fillId="32" borderId="0" xfId="0" applyFont="1" applyFill="1" applyBorder="1" applyAlignment="1">
      <alignment horizontal="center" vertical="center"/>
    </xf>
    <xf numFmtId="49" fontId="96" fillId="32" borderId="0" xfId="0" applyNumberFormat="1" applyFont="1" applyFill="1" applyBorder="1" applyAlignment="1">
      <alignment vertical="top" wrapText="1"/>
    </xf>
    <xf numFmtId="0" fontId="28" fillId="32" borderId="0" xfId="0" applyFont="1" applyFill="1" applyBorder="1" applyAlignment="1">
      <alignment horizontal="center" vertical="center"/>
    </xf>
    <xf numFmtId="49" fontId="96" fillId="32" borderId="0" xfId="0" applyNumberFormat="1" applyFont="1" applyFill="1" applyBorder="1" applyAlignment="1" applyProtection="1">
      <alignment horizontal="center" vertical="center" wrapText="1"/>
      <protection locked="0"/>
    </xf>
    <xf numFmtId="49" fontId="96" fillId="32" borderId="0" xfId="0" applyNumberFormat="1" applyFont="1" applyFill="1" applyBorder="1" applyAlignment="1">
      <alignment horizontal="center" vertical="center" wrapText="1"/>
    </xf>
    <xf numFmtId="0" fontId="102" fillId="32" borderId="0" xfId="0" applyFont="1" applyFill="1" applyBorder="1" applyAlignment="1">
      <alignment horizontal="center" vertical="center"/>
    </xf>
    <xf numFmtId="0" fontId="103" fillId="32" borderId="0" xfId="0" applyFont="1" applyFill="1" applyBorder="1" applyAlignment="1">
      <alignment horizontal="center" vertical="center"/>
    </xf>
    <xf numFmtId="0" fontId="96" fillId="32" borderId="0" xfId="0" applyFont="1" applyFill="1" applyBorder="1" applyAlignment="1">
      <alignment horizontal="center" vertical="center"/>
    </xf>
    <xf numFmtId="0" fontId="104" fillId="32" borderId="0" xfId="0" applyFont="1" applyFill="1" applyBorder="1" applyAlignment="1" applyProtection="1">
      <alignment horizontal="center" vertical="center"/>
      <protection locked="0"/>
    </xf>
    <xf numFmtId="0" fontId="96" fillId="32" borderId="0" xfId="0" applyFont="1" applyFill="1" applyBorder="1" applyAlignment="1" applyProtection="1">
      <alignment horizontal="center" vertical="center"/>
      <protection locked="0"/>
    </xf>
    <xf numFmtId="0" fontId="103" fillId="32" borderId="0" xfId="0" applyFont="1" applyFill="1" applyBorder="1" applyAlignment="1" applyProtection="1">
      <alignment horizontal="center" vertical="center"/>
      <protection locked="0"/>
    </xf>
    <xf numFmtId="0" fontId="28" fillId="32" borderId="0" xfId="0" applyFont="1" applyFill="1" applyBorder="1" applyAlignment="1">
      <alignment vertical="center" wrapText="1"/>
    </xf>
    <xf numFmtId="0" fontId="96" fillId="32" borderId="0" xfId="0" applyFont="1" applyFill="1" applyBorder="1" applyAlignment="1">
      <alignment horizontal="center" vertical="center" wrapText="1"/>
    </xf>
    <xf numFmtId="0" fontId="27" fillId="32" borderId="0" xfId="0" applyFont="1" applyFill="1" applyBorder="1" applyAlignment="1">
      <alignment horizontal="center" vertical="center" wrapText="1"/>
    </xf>
    <xf numFmtId="0" fontId="35" fillId="32" borderId="0" xfId="0" applyFont="1" applyFill="1" applyBorder="1" applyAlignment="1">
      <alignment vertical="top" wrapText="1"/>
    </xf>
    <xf numFmtId="0" fontId="5" fillId="32" borderId="0" xfId="0" applyFont="1" applyFill="1" applyBorder="1" applyAlignment="1">
      <alignment horizontal="center" vertical="center"/>
    </xf>
    <xf numFmtId="0" fontId="66" fillId="0" borderId="0" xfId="0" applyFont="1" applyFill="1" applyBorder="1" applyAlignment="1">
      <alignment horizontal="right" vertical="center"/>
    </xf>
    <xf numFmtId="0" fontId="0" fillId="0" borderId="0" xfId="0" applyFont="1" applyFill="1" applyBorder="1"/>
    <xf numFmtId="0" fontId="74" fillId="32" borderId="0" xfId="0" applyFont="1" applyFill="1" applyBorder="1" applyAlignment="1">
      <alignment horizontal="left" vertical="center" wrapText="1"/>
    </xf>
    <xf numFmtId="0" fontId="78" fillId="32" borderId="0" xfId="0" applyFont="1" applyFill="1" applyBorder="1" applyAlignment="1">
      <alignment horizontal="center" vertical="center"/>
    </xf>
    <xf numFmtId="0" fontId="74"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27" fillId="32" borderId="0" xfId="0" applyFont="1" applyFill="1" applyBorder="1" applyAlignment="1">
      <alignment horizontal="center" vertical="center"/>
    </xf>
    <xf numFmtId="0" fontId="28" fillId="32" borderId="0" xfId="0" applyFont="1" applyFill="1" applyBorder="1" applyAlignment="1">
      <alignment horizontal="center" vertical="center"/>
    </xf>
    <xf numFmtId="0" fontId="1" fillId="6" borderId="44"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96" fillId="32" borderId="0" xfId="0" applyFont="1" applyFill="1" applyBorder="1" applyAlignment="1">
      <alignment horizontal="center"/>
    </xf>
    <xf numFmtId="0" fontId="37" fillId="0" borderId="0" xfId="0" applyFont="1" applyBorder="1" applyAlignment="1">
      <alignment horizontal="center" vertical="center"/>
    </xf>
    <xf numFmtId="49" fontId="96" fillId="32" borderId="0" xfId="0" applyNumberFormat="1" applyFont="1" applyFill="1" applyBorder="1" applyAlignment="1">
      <alignment horizontal="center" vertical="center" wrapText="1"/>
    </xf>
    <xf numFmtId="0" fontId="1" fillId="6" borderId="4" xfId="0" applyFont="1" applyFill="1" applyBorder="1" applyAlignment="1">
      <alignment horizontal="center" vertical="center" wrapText="1"/>
    </xf>
    <xf numFmtId="0" fontId="0" fillId="0" borderId="0" xfId="0" applyFill="1" applyBorder="1" applyAlignment="1">
      <alignment horizontal="left" vertical="center" wrapText="1"/>
    </xf>
    <xf numFmtId="0" fontId="24" fillId="29" borderId="4" xfId="0" applyFont="1" applyFill="1" applyBorder="1" applyAlignment="1" applyProtection="1">
      <alignment horizontal="center" vertical="center"/>
    </xf>
    <xf numFmtId="0" fontId="24" fillId="5" borderId="4"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91" fillId="5" borderId="44" xfId="0" applyFont="1" applyFill="1" applyBorder="1" applyAlignment="1">
      <alignment horizontal="center" vertical="center" wrapText="1"/>
    </xf>
    <xf numFmtId="0" fontId="24" fillId="29" borderId="44" xfId="0" applyFont="1" applyFill="1" applyBorder="1" applyAlignment="1" applyProtection="1">
      <alignment horizontal="center" vertical="center"/>
    </xf>
    <xf numFmtId="0" fontId="42" fillId="32" borderId="0" xfId="0" applyFont="1" applyFill="1" applyBorder="1" applyAlignment="1">
      <alignment horizontal="center" vertical="center"/>
    </xf>
    <xf numFmtId="0" fontId="27" fillId="0" borderId="0" xfId="0" applyFont="1" applyBorder="1"/>
    <xf numFmtId="0" fontId="5" fillId="6" borderId="9" xfId="0" applyFont="1" applyFill="1" applyBorder="1" applyAlignment="1">
      <alignment vertical="center"/>
    </xf>
    <xf numFmtId="0" fontId="106" fillId="86" borderId="9" xfId="0" applyFont="1" applyFill="1" applyBorder="1" applyAlignment="1">
      <alignment vertical="center"/>
    </xf>
    <xf numFmtId="0" fontId="106" fillId="31" borderId="9" xfId="0" applyFont="1" applyFill="1" applyBorder="1" applyAlignment="1">
      <alignment vertical="center"/>
    </xf>
    <xf numFmtId="0" fontId="106" fillId="30" borderId="9" xfId="0" applyFont="1" applyFill="1" applyBorder="1" applyAlignment="1">
      <alignment vertical="center"/>
    </xf>
    <xf numFmtId="0" fontId="106" fillId="87" borderId="9" xfId="0" applyFont="1" applyFill="1" applyBorder="1" applyAlignment="1">
      <alignment vertical="center"/>
    </xf>
    <xf numFmtId="49" fontId="0" fillId="5" borderId="2" xfId="0" applyNumberFormat="1" applyFont="1" applyFill="1" applyBorder="1" applyAlignment="1" applyProtection="1">
      <alignment horizontal="left" vertical="center" wrapText="1"/>
      <protection locked="0"/>
    </xf>
    <xf numFmtId="49" fontId="0" fillId="5" borderId="44" xfId="0" applyNumberFormat="1" applyFont="1" applyFill="1" applyBorder="1" applyAlignment="1" applyProtection="1">
      <alignment horizontal="left" vertical="center" wrapText="1"/>
      <protection locked="0"/>
    </xf>
    <xf numFmtId="0" fontId="35" fillId="0" borderId="0" xfId="0" applyFont="1" applyFill="1" applyBorder="1" applyAlignment="1">
      <alignment horizontal="left" vertical="center" wrapText="1"/>
    </xf>
    <xf numFmtId="0" fontId="28" fillId="0" borderId="0" xfId="0" applyFont="1" applyFill="1" applyBorder="1"/>
    <xf numFmtId="0" fontId="35" fillId="0" borderId="0" xfId="0" applyFont="1" applyFill="1" applyBorder="1"/>
    <xf numFmtId="0" fontId="96" fillId="0" borderId="0" xfId="0" applyFont="1" applyFill="1" applyBorder="1"/>
    <xf numFmtId="0" fontId="28" fillId="0" borderId="0" xfId="0" applyFont="1" applyFill="1" applyBorder="1" applyAlignment="1">
      <alignment vertical="top" wrapText="1"/>
    </xf>
    <xf numFmtId="0" fontId="96" fillId="0" borderId="0" xfId="0" applyFont="1" applyFill="1" applyBorder="1" applyAlignment="1">
      <alignment vertical="top" wrapText="1"/>
    </xf>
    <xf numFmtId="0" fontId="96" fillId="0" borderId="0" xfId="0" applyFont="1" applyFill="1" applyBorder="1" applyAlignment="1">
      <alignment horizontal="center" vertical="top" wrapText="1"/>
    </xf>
    <xf numFmtId="0" fontId="27" fillId="0" borderId="0" xfId="0" applyFont="1" applyFill="1" applyBorder="1" applyAlignment="1">
      <alignment vertical="top" wrapText="1"/>
    </xf>
    <xf numFmtId="0" fontId="27" fillId="0" borderId="0" xfId="0" applyFont="1" applyFill="1" applyBorder="1" applyAlignment="1"/>
    <xf numFmtId="0" fontId="27" fillId="0" borderId="0" xfId="0" applyFont="1" applyFill="1" applyBorder="1" applyAlignment="1">
      <alignment horizontal="left"/>
    </xf>
    <xf numFmtId="0" fontId="96" fillId="0" borderId="0" xfId="0" applyFont="1" applyFill="1" applyBorder="1" applyAlignment="1"/>
    <xf numFmtId="165" fontId="35" fillId="32" borderId="0" xfId="0" applyNumberFormat="1" applyFont="1" applyFill="1" applyBorder="1" applyAlignment="1">
      <alignment horizontal="center" vertical="center"/>
    </xf>
    <xf numFmtId="165" fontId="27" fillId="32" borderId="0" xfId="0" applyNumberFormat="1" applyFont="1" applyFill="1" applyBorder="1"/>
    <xf numFmtId="0" fontId="77" fillId="32" borderId="0" xfId="0" applyFont="1" applyFill="1" applyBorder="1" applyAlignment="1">
      <alignment horizontal="center" vertical="center"/>
    </xf>
    <xf numFmtId="0" fontId="24" fillId="5" borderId="43" xfId="0" applyFont="1" applyFill="1" applyBorder="1" applyAlignment="1">
      <alignment horizontal="center" wrapText="1"/>
    </xf>
    <xf numFmtId="0" fontId="42" fillId="32" borderId="0" xfId="0" applyFont="1" applyFill="1" applyBorder="1" applyAlignment="1" applyProtection="1">
      <alignment horizontal="center" vertical="center"/>
      <protection locked="0"/>
    </xf>
    <xf numFmtId="0" fontId="78" fillId="32" borderId="0" xfId="0" applyFont="1" applyFill="1" applyBorder="1" applyAlignment="1" applyProtection="1">
      <alignment horizontal="center" vertical="center"/>
      <protection locked="0"/>
    </xf>
    <xf numFmtId="0" fontId="42" fillId="32" borderId="0" xfId="0" applyFont="1" applyFill="1" applyBorder="1" applyAlignment="1">
      <alignment horizontal="center" vertical="center" wrapText="1"/>
    </xf>
    <xf numFmtId="0" fontId="42" fillId="32" borderId="0" xfId="0" applyFont="1" applyFill="1" applyAlignment="1">
      <alignment vertical="top" wrapText="1"/>
    </xf>
    <xf numFmtId="0" fontId="4" fillId="5" borderId="44" xfId="0" applyFont="1" applyFill="1" applyBorder="1" applyAlignment="1" applyProtection="1">
      <alignment horizontal="left" vertical="center"/>
      <protection locked="0"/>
    </xf>
    <xf numFmtId="0" fontId="28"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96" fillId="0" borderId="0" xfId="0" applyFont="1" applyFill="1" applyBorder="1" applyAlignment="1">
      <alignment horizontal="center" vertical="center" wrapText="1"/>
    </xf>
    <xf numFmtId="0" fontId="96" fillId="32" borderId="0" xfId="0" applyFont="1" applyFill="1" applyBorder="1" applyAlignment="1">
      <alignment horizontal="center" vertical="top" wrapText="1"/>
    </xf>
    <xf numFmtId="0" fontId="63" fillId="4" borderId="11" xfId="0" applyFont="1" applyFill="1" applyBorder="1" applyAlignment="1">
      <alignment horizontal="center" vertical="center"/>
    </xf>
    <xf numFmtId="0" fontId="63" fillId="4" borderId="0" xfId="0" applyFont="1" applyFill="1" applyBorder="1" applyAlignment="1">
      <alignment horizontal="center" vertical="center"/>
    </xf>
    <xf numFmtId="0" fontId="42" fillId="87" borderId="8" xfId="46" applyFont="1" applyFill="1" applyBorder="1" applyAlignment="1" applyProtection="1">
      <alignment horizontal="left" vertical="center" wrapText="1"/>
      <protection hidden="1"/>
    </xf>
    <xf numFmtId="0" fontId="42" fillId="87" borderId="12" xfId="46" applyFont="1" applyFill="1" applyBorder="1" applyAlignment="1" applyProtection="1">
      <alignment horizontal="left" vertical="center" wrapText="1"/>
      <protection hidden="1"/>
    </xf>
    <xf numFmtId="0" fontId="42" fillId="87" borderId="0" xfId="46" applyFont="1" applyFill="1" applyBorder="1" applyAlignment="1" applyProtection="1">
      <alignment horizontal="left" vertical="center" wrapText="1"/>
      <protection hidden="1"/>
    </xf>
    <xf numFmtId="0" fontId="42" fillId="87" borderId="23" xfId="46" applyFont="1" applyFill="1" applyBorder="1" applyAlignment="1" applyProtection="1">
      <alignment horizontal="left" vertical="center" wrapText="1"/>
      <protection hidden="1"/>
    </xf>
    <xf numFmtId="0" fontId="70" fillId="86" borderId="8" xfId="0" applyFont="1" applyFill="1" applyBorder="1" applyAlignment="1">
      <alignment horizontal="left" vertical="center" wrapText="1"/>
    </xf>
    <xf numFmtId="0" fontId="70" fillId="86" borderId="12" xfId="0" applyFont="1" applyFill="1" applyBorder="1" applyAlignment="1">
      <alignment horizontal="left" vertical="center" wrapText="1"/>
    </xf>
    <xf numFmtId="0" fontId="70" fillId="86" borderId="0" xfId="0" applyFont="1" applyFill="1" applyBorder="1" applyAlignment="1">
      <alignment horizontal="left" vertical="center" wrapText="1"/>
    </xf>
    <xf numFmtId="0" fontId="70" fillId="86" borderId="23" xfId="0" applyFont="1" applyFill="1" applyBorder="1" applyAlignment="1">
      <alignment horizontal="left" vertical="center" wrapText="1"/>
    </xf>
    <xf numFmtId="0" fontId="70" fillId="86" borderId="10" xfId="0" applyFont="1" applyFill="1" applyBorder="1" applyAlignment="1">
      <alignment horizontal="left" vertical="center" wrapText="1"/>
    </xf>
    <xf numFmtId="0" fontId="70" fillId="86" borderId="24" xfId="0" applyFont="1" applyFill="1" applyBorder="1" applyAlignment="1">
      <alignment horizontal="left" vertical="center" wrapText="1"/>
    </xf>
    <xf numFmtId="0" fontId="42" fillId="6" borderId="8" xfId="0" applyFont="1" applyFill="1" applyBorder="1" applyAlignment="1">
      <alignment horizontal="left" vertical="center" wrapText="1"/>
    </xf>
    <xf numFmtId="0" fontId="42" fillId="6" borderId="12" xfId="0" applyFont="1" applyFill="1" applyBorder="1" applyAlignment="1">
      <alignment horizontal="left" vertical="center" wrapText="1"/>
    </xf>
    <xf numFmtId="0" fontId="42" fillId="6" borderId="0" xfId="0" applyFont="1" applyFill="1" applyBorder="1" applyAlignment="1">
      <alignment horizontal="left" vertical="center" wrapText="1"/>
    </xf>
    <xf numFmtId="0" fontId="42" fillId="6" borderId="23" xfId="0" applyFont="1" applyFill="1" applyBorder="1" applyAlignment="1">
      <alignment horizontal="left" vertical="center" wrapText="1"/>
    </xf>
    <xf numFmtId="0" fontId="42" fillId="6" borderId="10" xfId="0" applyFont="1" applyFill="1" applyBorder="1" applyAlignment="1">
      <alignment horizontal="left" vertical="center" wrapText="1"/>
    </xf>
    <xf numFmtId="0" fontId="42" fillId="6" borderId="24" xfId="0" applyFont="1" applyFill="1" applyBorder="1" applyAlignment="1">
      <alignment horizontal="left" vertical="center" wrapText="1"/>
    </xf>
    <xf numFmtId="0" fontId="1" fillId="0" borderId="0" xfId="0" applyFont="1" applyAlignment="1">
      <alignment horizontal="left" vertical="center" wrapText="1"/>
    </xf>
    <xf numFmtId="0" fontId="70" fillId="31" borderId="8" xfId="0" applyFont="1" applyFill="1" applyBorder="1" applyAlignment="1">
      <alignment horizontal="left" vertical="center" wrapText="1"/>
    </xf>
    <xf numFmtId="0" fontId="70" fillId="31" borderId="12" xfId="0" applyFont="1" applyFill="1" applyBorder="1" applyAlignment="1">
      <alignment horizontal="left" vertical="center" wrapText="1"/>
    </xf>
    <xf numFmtId="0" fontId="70" fillId="31" borderId="0" xfId="0" applyFont="1" applyFill="1" applyBorder="1" applyAlignment="1">
      <alignment horizontal="left" vertical="center" wrapText="1"/>
    </xf>
    <xf numFmtId="0" fontId="70" fillId="31" borderId="23" xfId="0" applyFont="1" applyFill="1" applyBorder="1" applyAlignment="1">
      <alignment horizontal="left" vertical="center" wrapText="1"/>
    </xf>
    <xf numFmtId="0" fontId="70" fillId="31" borderId="10" xfId="0" applyFont="1" applyFill="1" applyBorder="1" applyAlignment="1">
      <alignment horizontal="left" vertical="center" wrapText="1"/>
    </xf>
    <xf numFmtId="0" fontId="70" fillId="31" borderId="24" xfId="0" applyFont="1" applyFill="1" applyBorder="1" applyAlignment="1">
      <alignment horizontal="left" vertical="center" wrapText="1"/>
    </xf>
    <xf numFmtId="0" fontId="42" fillId="30" borderId="8" xfId="46" applyFont="1" applyFill="1" applyBorder="1" applyAlignment="1" applyProtection="1">
      <alignment horizontal="left" vertical="center" wrapText="1"/>
      <protection hidden="1"/>
    </xf>
    <xf numFmtId="0" fontId="42" fillId="30" borderId="12" xfId="46" applyFont="1" applyFill="1" applyBorder="1" applyAlignment="1" applyProtection="1">
      <alignment horizontal="left" vertical="center" wrapText="1"/>
      <protection hidden="1"/>
    </xf>
    <xf numFmtId="0" fontId="42" fillId="30" borderId="0" xfId="46" applyFont="1" applyFill="1" applyBorder="1" applyAlignment="1" applyProtection="1">
      <alignment horizontal="left" vertical="center" wrapText="1"/>
      <protection hidden="1"/>
    </xf>
    <xf numFmtId="0" fontId="42" fillId="30" borderId="23" xfId="46" applyFont="1" applyFill="1" applyBorder="1" applyAlignment="1" applyProtection="1">
      <alignment horizontal="left" vertical="center" wrapText="1"/>
      <protection hidden="1"/>
    </xf>
    <xf numFmtId="0" fontId="42" fillId="30" borderId="10" xfId="46" applyFont="1" applyFill="1" applyBorder="1" applyAlignment="1" applyProtection="1">
      <alignment horizontal="left" vertical="center" wrapText="1"/>
      <protection hidden="1"/>
    </xf>
    <xf numFmtId="0" fontId="42" fillId="30" borderId="24" xfId="46" applyFont="1" applyFill="1" applyBorder="1" applyAlignment="1" applyProtection="1">
      <alignment horizontal="left" vertical="center" wrapText="1"/>
      <protection hidden="1"/>
    </xf>
    <xf numFmtId="0" fontId="42" fillId="0" borderId="0" xfId="46" applyFont="1" applyFill="1" applyAlignment="1" applyProtection="1">
      <alignment vertical="center" wrapText="1"/>
      <protection hidden="1"/>
    </xf>
    <xf numFmtId="0" fontId="80" fillId="86" borderId="41" xfId="46" applyFont="1" applyFill="1" applyBorder="1" applyAlignment="1" applyProtection="1">
      <alignment horizontal="left" vertical="center"/>
      <protection hidden="1"/>
    </xf>
    <xf numFmtId="0" fontId="80" fillId="86" borderId="42" xfId="46" applyFont="1" applyFill="1" applyBorder="1" applyAlignment="1">
      <alignment horizontal="left" vertical="center"/>
    </xf>
    <xf numFmtId="0" fontId="80" fillId="6" borderId="41" xfId="46" applyFont="1" applyFill="1" applyBorder="1" applyAlignment="1" applyProtection="1">
      <alignment horizontal="left" vertical="center"/>
      <protection hidden="1"/>
    </xf>
    <xf numFmtId="0" fontId="80" fillId="6" borderId="42" xfId="46" applyFont="1" applyFill="1" applyBorder="1" applyAlignment="1">
      <alignment horizontal="left" vertical="center"/>
    </xf>
    <xf numFmtId="0" fontId="80" fillId="31" borderId="41" xfId="46" applyFont="1" applyFill="1" applyBorder="1" applyAlignment="1" applyProtection="1">
      <alignment horizontal="left" vertical="center"/>
      <protection hidden="1"/>
    </xf>
    <xf numFmtId="0" fontId="80" fillId="31" borderId="42" xfId="46" applyFont="1" applyFill="1" applyBorder="1" applyAlignment="1">
      <alignment horizontal="left" vertical="center"/>
    </xf>
    <xf numFmtId="0" fontId="80" fillId="30" borderId="41" xfId="46" applyFont="1" applyFill="1" applyBorder="1" applyAlignment="1" applyProtection="1">
      <alignment horizontal="left" vertical="center"/>
      <protection hidden="1"/>
    </xf>
    <xf numFmtId="0" fontId="80" fillId="30" borderId="42" xfId="46" applyFont="1" applyFill="1" applyBorder="1" applyAlignment="1">
      <alignment horizontal="left" vertical="center"/>
    </xf>
    <xf numFmtId="0" fontId="80" fillId="87" borderId="41" xfId="46" applyFont="1" applyFill="1" applyBorder="1" applyAlignment="1" applyProtection="1">
      <alignment horizontal="left" vertical="center"/>
      <protection hidden="1"/>
    </xf>
    <xf numFmtId="0" fontId="80" fillId="87" borderId="42" xfId="46" applyFont="1" applyFill="1" applyBorder="1" applyAlignment="1">
      <alignment horizontal="left" vertical="center"/>
    </xf>
    <xf numFmtId="0" fontId="2" fillId="5" borderId="44" xfId="0" applyFont="1" applyFill="1" applyBorder="1" applyAlignment="1" applyProtection="1">
      <alignment horizontal="left" vertical="center" wrapText="1"/>
      <protection locked="0"/>
    </xf>
    <xf numFmtId="0" fontId="63" fillId="4" borderId="44" xfId="0" applyFont="1" applyFill="1" applyBorder="1" applyAlignment="1">
      <alignment horizontal="left" vertical="center"/>
    </xf>
    <xf numFmtId="0" fontId="4" fillId="29" borderId="5" xfId="0" applyFont="1" applyFill="1" applyBorder="1" applyAlignment="1" applyProtection="1">
      <alignment horizontal="center" vertical="center"/>
    </xf>
    <xf numFmtId="0" fontId="4" fillId="29" borderId="7" xfId="0" applyFont="1" applyFill="1" applyBorder="1" applyAlignment="1" applyProtection="1">
      <alignment horizontal="center" vertical="center"/>
    </xf>
    <xf numFmtId="49" fontId="1" fillId="3" borderId="44" xfId="0" applyNumberFormat="1" applyFont="1" applyFill="1" applyBorder="1" applyAlignment="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2" xfId="0" applyFont="1" applyFill="1" applyBorder="1" applyAlignment="1">
      <alignment horizontal="center" vertical="center"/>
    </xf>
    <xf numFmtId="0" fontId="66" fillId="0" borderId="0" xfId="0" applyFont="1" applyAlignment="1">
      <alignment horizontal="left"/>
    </xf>
    <xf numFmtId="0" fontId="0" fillId="6" borderId="5" xfId="0" applyFill="1" applyBorder="1" applyAlignment="1">
      <alignment horizontal="left" vertical="center" wrapText="1"/>
    </xf>
    <xf numFmtId="0" fontId="0" fillId="6" borderId="7" xfId="0" applyFill="1" applyBorder="1" applyAlignment="1">
      <alignment horizontal="left" vertical="center" wrapText="1"/>
    </xf>
    <xf numFmtId="0" fontId="4" fillId="29" borderId="44" xfId="0" applyFont="1" applyFill="1" applyBorder="1" applyAlignment="1" applyProtection="1">
      <alignment horizontal="center" vertical="center"/>
    </xf>
    <xf numFmtId="0" fontId="3" fillId="5"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74" fillId="0" borderId="0" xfId="0" applyFont="1" applyFill="1" applyBorder="1" applyAlignment="1">
      <alignment horizontal="left" vertical="center" wrapText="1"/>
    </xf>
    <xf numFmtId="0" fontId="74" fillId="0" borderId="0" xfId="0" applyFont="1" applyFill="1" applyBorder="1" applyAlignment="1">
      <alignment horizontal="center" vertical="center" wrapText="1"/>
    </xf>
    <xf numFmtId="0" fontId="72" fillId="0" borderId="0" xfId="0" applyFont="1" applyFill="1" applyBorder="1" applyAlignment="1">
      <alignment horizontal="center" vertical="center" wrapText="1"/>
    </xf>
    <xf numFmtId="0" fontId="3" fillId="4" borderId="0" xfId="0" applyFont="1" applyFill="1" applyBorder="1" applyAlignment="1">
      <alignment horizontal="left" vertical="center"/>
    </xf>
    <xf numFmtId="0" fontId="42" fillId="6" borderId="4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6" xfId="0" applyFont="1" applyFill="1" applyBorder="1" applyAlignment="1">
      <alignment horizontal="left" vertical="center" wrapText="1"/>
    </xf>
    <xf numFmtId="0" fontId="3" fillId="4" borderId="44"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9"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0" fillId="5" borderId="44" xfId="0" applyFill="1" applyBorder="1" applyAlignment="1">
      <alignment horizontal="left" vertical="center" wrapText="1"/>
    </xf>
    <xf numFmtId="0" fontId="0" fillId="5" borderId="44" xfId="0" applyFill="1" applyBorder="1" applyAlignment="1">
      <alignment horizontal="left" vertical="center"/>
    </xf>
    <xf numFmtId="0" fontId="1" fillId="5" borderId="44" xfId="0" applyFont="1" applyFill="1" applyBorder="1" applyAlignment="1">
      <alignment horizontal="left" vertical="center" wrapText="1"/>
    </xf>
    <xf numFmtId="0" fontId="1" fillId="5" borderId="44" xfId="0" applyFont="1" applyFill="1" applyBorder="1" applyAlignment="1">
      <alignment horizontal="left" vertical="center"/>
    </xf>
    <xf numFmtId="0" fontId="72" fillId="30" borderId="44" xfId="0" applyFont="1" applyFill="1" applyBorder="1" applyAlignment="1">
      <alignment horizontal="center" vertical="center" wrapText="1"/>
    </xf>
    <xf numFmtId="0" fontId="72" fillId="30" borderId="44" xfId="0" applyFont="1" applyFill="1" applyBorder="1" applyAlignment="1">
      <alignment horizontal="center" vertical="center"/>
    </xf>
    <xf numFmtId="0" fontId="5" fillId="4" borderId="41"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42" xfId="0" applyFont="1" applyFill="1" applyBorder="1" applyAlignment="1">
      <alignment horizontal="center" vertical="center"/>
    </xf>
    <xf numFmtId="0" fontId="0" fillId="5" borderId="41" xfId="0" applyFill="1" applyBorder="1" applyAlignment="1">
      <alignment horizontal="left" vertical="center" wrapText="1"/>
    </xf>
    <xf numFmtId="0" fontId="0" fillId="5" borderId="40" xfId="0" applyFill="1" applyBorder="1" applyAlignment="1">
      <alignment horizontal="left" vertical="center"/>
    </xf>
    <xf numFmtId="0" fontId="0" fillId="5" borderId="42" xfId="0" applyFill="1" applyBorder="1" applyAlignment="1">
      <alignment horizontal="left" vertical="center"/>
    </xf>
    <xf numFmtId="0" fontId="0" fillId="5" borderId="40" xfId="0" applyFill="1" applyBorder="1" applyAlignment="1">
      <alignment horizontal="left" vertical="center" wrapText="1"/>
    </xf>
    <xf numFmtId="0" fontId="0" fillId="5" borderId="42" xfId="0" applyFill="1" applyBorder="1" applyAlignment="1">
      <alignment horizontal="left" vertical="center" wrapText="1"/>
    </xf>
    <xf numFmtId="0" fontId="5" fillId="4" borderId="44" xfId="0" applyFont="1" applyFill="1" applyBorder="1" applyAlignment="1">
      <alignment horizontal="center" vertical="center"/>
    </xf>
    <xf numFmtId="0" fontId="63" fillId="4" borderId="41" xfId="0" applyFont="1" applyFill="1" applyBorder="1" applyAlignment="1">
      <alignment horizontal="left" vertical="center"/>
    </xf>
    <xf numFmtId="0" fontId="63" fillId="4" borderId="42" xfId="0" applyFont="1" applyFill="1" applyBorder="1" applyAlignment="1">
      <alignment horizontal="left" vertical="center"/>
    </xf>
    <xf numFmtId="0" fontId="2" fillId="32" borderId="0" xfId="0" applyFont="1" applyFill="1" applyAlignment="1">
      <alignment horizontal="left" vertical="center" wrapText="1"/>
    </xf>
    <xf numFmtId="0" fontId="84" fillId="0" borderId="0" xfId="0" applyFont="1" applyFill="1" applyBorder="1" applyAlignment="1">
      <alignment horizontal="left" vertical="top" wrapText="1"/>
    </xf>
    <xf numFmtId="0" fontId="3" fillId="5" borderId="44" xfId="0" applyFont="1" applyFill="1" applyBorder="1" applyAlignment="1">
      <alignment horizontal="left" vertical="center" wrapText="1"/>
    </xf>
    <xf numFmtId="0" fontId="27" fillId="32" borderId="0" xfId="0" applyFont="1" applyFill="1" applyBorder="1" applyAlignment="1">
      <alignment horizontal="center" wrapText="1"/>
    </xf>
    <xf numFmtId="0" fontId="37" fillId="0" borderId="0" xfId="0" applyFont="1" applyBorder="1" applyAlignment="1">
      <alignment horizontal="center" vertical="center"/>
    </xf>
    <xf numFmtId="0" fontId="81" fillId="0" borderId="0" xfId="0" applyFont="1" applyFill="1" applyBorder="1" applyAlignment="1">
      <alignment horizontal="left" vertical="center" wrapText="1"/>
    </xf>
    <xf numFmtId="49" fontId="1" fillId="3" borderId="41" xfId="0" applyNumberFormat="1" applyFont="1" applyFill="1" applyBorder="1" applyAlignment="1">
      <alignment horizontal="center" vertical="center" wrapText="1"/>
    </xf>
    <xf numFmtId="49" fontId="1" fillId="3" borderId="42" xfId="0" applyNumberFormat="1" applyFont="1" applyFill="1" applyBorder="1" applyAlignment="1">
      <alignment horizontal="center" vertical="center" wrapText="1"/>
    </xf>
    <xf numFmtId="0" fontId="30" fillId="4" borderId="44" xfId="0" applyFont="1" applyFill="1" applyBorder="1" applyAlignment="1">
      <alignment horizontal="center" vertical="center"/>
    </xf>
    <xf numFmtId="49" fontId="96" fillId="32" borderId="0" xfId="0" applyNumberFormat="1" applyFont="1" applyFill="1" applyBorder="1" applyAlignment="1">
      <alignment horizontal="center" vertical="center" wrapText="1"/>
    </xf>
    <xf numFmtId="0" fontId="5" fillId="4" borderId="9"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24" xfId="0" applyFont="1" applyFill="1" applyBorder="1" applyAlignment="1">
      <alignment horizontal="center" vertical="center"/>
    </xf>
    <xf numFmtId="0" fontId="24" fillId="29" borderId="9" xfId="0" applyFont="1" applyFill="1" applyBorder="1" applyAlignment="1" applyProtection="1">
      <alignment horizontal="center" vertical="center"/>
    </xf>
    <xf numFmtId="0" fontId="24" fillId="29" borderId="45" xfId="0" applyFont="1" applyFill="1" applyBorder="1" applyAlignment="1" applyProtection="1">
      <alignment horizontal="center" vertical="center"/>
    </xf>
    <xf numFmtId="0" fontId="24" fillId="29" borderId="3" xfId="0" applyFont="1" applyFill="1" applyBorder="1" applyAlignment="1" applyProtection="1">
      <alignment horizontal="center" vertical="center"/>
    </xf>
    <xf numFmtId="0" fontId="24" fillId="29" borderId="51" xfId="0" applyFont="1" applyFill="1" applyBorder="1" applyAlignment="1" applyProtection="1">
      <alignment horizontal="center" vertical="center"/>
    </xf>
    <xf numFmtId="0" fontId="96" fillId="32" borderId="0" xfId="0" applyFont="1" applyFill="1" applyBorder="1" applyAlignment="1">
      <alignment horizontal="center"/>
    </xf>
    <xf numFmtId="0" fontId="27" fillId="32" borderId="0" xfId="0" applyFont="1" applyFill="1" applyBorder="1" applyAlignment="1">
      <alignment horizontal="center" vertical="center"/>
    </xf>
    <xf numFmtId="165" fontId="1" fillId="5" borderId="41" xfId="44" applyNumberFormat="1" applyFont="1" applyFill="1" applyBorder="1" applyAlignment="1" applyProtection="1">
      <alignment horizontal="center" vertical="center"/>
      <protection locked="0"/>
    </xf>
    <xf numFmtId="165" fontId="1" fillId="5" borderId="40" xfId="44" applyNumberFormat="1" applyFont="1" applyFill="1" applyBorder="1" applyAlignment="1" applyProtection="1">
      <alignment horizontal="center" vertical="center"/>
      <protection locked="0"/>
    </xf>
    <xf numFmtId="165" fontId="1" fillId="5" borderId="42" xfId="44" applyNumberFormat="1" applyFont="1" applyFill="1" applyBorder="1" applyAlignment="1" applyProtection="1">
      <alignment horizontal="center" vertical="center"/>
      <protection locked="0"/>
    </xf>
    <xf numFmtId="0" fontId="27" fillId="32" borderId="0" xfId="0" applyFont="1" applyFill="1" applyBorder="1" applyAlignment="1">
      <alignment horizontal="center" vertical="center" wrapText="1"/>
    </xf>
    <xf numFmtId="0" fontId="96" fillId="32" borderId="0" xfId="0" applyFont="1" applyFill="1" applyBorder="1" applyAlignment="1">
      <alignment horizontal="center" vertical="top" wrapText="1"/>
    </xf>
    <xf numFmtId="0" fontId="24" fillId="5" borderId="44" xfId="0" applyFont="1" applyFill="1" applyBorder="1" applyAlignment="1">
      <alignment horizontal="center" vertical="center" wrapText="1"/>
    </xf>
    <xf numFmtId="0" fontId="28" fillId="32" borderId="8" xfId="0" applyFont="1" applyFill="1" applyBorder="1" applyAlignment="1">
      <alignment horizontal="left" vertical="center" wrapText="1"/>
    </xf>
    <xf numFmtId="0" fontId="28" fillId="32"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0" fillId="6" borderId="12" xfId="0" applyFill="1" applyBorder="1" applyAlignment="1">
      <alignment horizontal="left" vertical="center" wrapText="1"/>
    </xf>
    <xf numFmtId="0" fontId="0" fillId="6" borderId="62" xfId="0" applyFill="1" applyBorder="1" applyAlignment="1">
      <alignment horizontal="left" vertical="center" wrapText="1"/>
    </xf>
    <xf numFmtId="0" fontId="0" fillId="6" borderId="48" xfId="0" applyFill="1" applyBorder="1" applyAlignment="1">
      <alignment horizontal="left" vertical="center" wrapText="1"/>
    </xf>
    <xf numFmtId="0" fontId="3" fillId="4" borderId="9" xfId="0" applyFont="1" applyFill="1" applyBorder="1" applyAlignment="1">
      <alignment horizontal="center" vertical="center"/>
    </xf>
    <xf numFmtId="0" fontId="3" fillId="4" borderId="43"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24" xfId="0" applyFont="1" applyFill="1" applyBorder="1" applyAlignment="1">
      <alignment horizontal="center" vertical="center"/>
    </xf>
    <xf numFmtId="0" fontId="85" fillId="0" borderId="0" xfId="0" applyFont="1" applyFill="1" applyBorder="1" applyAlignment="1">
      <alignment horizontal="left" vertical="center" wrapText="1"/>
    </xf>
    <xf numFmtId="0" fontId="0" fillId="6" borderId="41" xfId="0" applyFill="1" applyBorder="1" applyAlignment="1">
      <alignment horizontal="left" vertical="center" wrapText="1"/>
    </xf>
    <xf numFmtId="0" fontId="0" fillId="6" borderId="42" xfId="0" applyFill="1" applyBorder="1" applyAlignment="1">
      <alignment horizontal="left" vertical="center" wrapText="1"/>
    </xf>
    <xf numFmtId="0" fontId="28" fillId="32" borderId="0" xfId="0" applyFont="1" applyFill="1" applyBorder="1" applyAlignment="1">
      <alignment horizontal="center" vertical="center"/>
    </xf>
    <xf numFmtId="0" fontId="1" fillId="6" borderId="44" xfId="0" applyFont="1" applyFill="1" applyBorder="1" applyAlignment="1">
      <alignment horizontal="center" vertical="center" wrapText="1"/>
    </xf>
    <xf numFmtId="0" fontId="0" fillId="5" borderId="9" xfId="0" applyFill="1" applyBorder="1" applyAlignment="1" applyProtection="1">
      <alignment horizontal="left" vertical="center"/>
      <protection locked="0"/>
    </xf>
    <xf numFmtId="0" fontId="0" fillId="5" borderId="8" xfId="0" applyFill="1" applyBorder="1" applyAlignment="1" applyProtection="1">
      <alignment horizontal="left" vertical="center"/>
      <protection locked="0"/>
    </xf>
    <xf numFmtId="0" fontId="0" fillId="5" borderId="12" xfId="0" applyFill="1" applyBorder="1" applyAlignment="1" applyProtection="1">
      <alignment horizontal="left" vertical="center"/>
      <protection locked="0"/>
    </xf>
    <xf numFmtId="0" fontId="0" fillId="5" borderId="11" xfId="0" applyFill="1" applyBorder="1" applyAlignment="1" applyProtection="1">
      <alignment horizontal="left" vertical="center"/>
      <protection locked="0"/>
    </xf>
    <xf numFmtId="0" fontId="0" fillId="5" borderId="0" xfId="0" applyFill="1" applyBorder="1" applyAlignment="1" applyProtection="1">
      <alignment horizontal="left" vertical="center"/>
      <protection locked="0"/>
    </xf>
    <xf numFmtId="0" fontId="0" fillId="5" borderId="23" xfId="0" applyFill="1" applyBorder="1" applyAlignment="1" applyProtection="1">
      <alignment horizontal="left" vertical="center"/>
      <protection locked="0"/>
    </xf>
    <xf numFmtId="0" fontId="0" fillId="5" borderId="13" xfId="0" applyFill="1" applyBorder="1" applyAlignment="1" applyProtection="1">
      <alignment horizontal="left" vertical="center"/>
      <protection locked="0"/>
    </xf>
    <xf numFmtId="0" fontId="0" fillId="5" borderId="10" xfId="0" applyFill="1" applyBorder="1" applyAlignment="1" applyProtection="1">
      <alignment horizontal="left" vertical="center"/>
      <protection locked="0"/>
    </xf>
    <xf numFmtId="0" fontId="0" fillId="5" borderId="24" xfId="0" applyFill="1" applyBorder="1" applyAlignment="1" applyProtection="1">
      <alignment horizontal="left" vertical="center"/>
      <protection locked="0"/>
    </xf>
    <xf numFmtId="0" fontId="0" fillId="6" borderId="63" xfId="0" applyFill="1" applyBorder="1" applyAlignment="1">
      <alignment horizontal="left" vertical="center" wrapText="1"/>
    </xf>
    <xf numFmtId="0" fontId="0" fillId="6" borderId="46" xfId="0" applyFill="1" applyBorder="1" applyAlignment="1">
      <alignment horizontal="left" vertical="center" wrapText="1"/>
    </xf>
    <xf numFmtId="0" fontId="24" fillId="5" borderId="1" xfId="0" applyFont="1" applyFill="1" applyBorder="1" applyAlignment="1">
      <alignment horizontal="center" vertical="center" wrapText="1"/>
    </xf>
    <xf numFmtId="0" fontId="3" fillId="4" borderId="8" xfId="0" applyFont="1" applyFill="1" applyBorder="1" applyAlignment="1">
      <alignment horizontal="center" vertical="center"/>
    </xf>
    <xf numFmtId="0" fontId="30" fillId="4" borderId="3" xfId="0" applyFont="1" applyFill="1" applyBorder="1" applyAlignment="1">
      <alignment horizontal="center" vertical="center"/>
    </xf>
    <xf numFmtId="0" fontId="30" fillId="4" borderId="4" xfId="0" applyFont="1" applyFill="1" applyBorder="1" applyAlignment="1">
      <alignment horizontal="center" vertical="center"/>
    </xf>
    <xf numFmtId="0" fontId="24" fillId="29" borderId="2" xfId="0" applyFont="1" applyFill="1" applyBorder="1" applyAlignment="1" applyProtection="1">
      <alignment horizontal="center" vertical="center"/>
    </xf>
    <xf numFmtId="0" fontId="24" fillId="29" borderId="11" xfId="0" applyFont="1" applyFill="1" applyBorder="1" applyAlignment="1" applyProtection="1">
      <alignment horizontal="center" vertical="center"/>
    </xf>
    <xf numFmtId="0" fontId="0" fillId="6" borderId="0" xfId="0" applyFill="1" applyBorder="1" applyAlignment="1">
      <alignment horizontal="left" vertical="center" wrapText="1"/>
    </xf>
    <xf numFmtId="0" fontId="0" fillId="6" borderId="23" xfId="0" applyFill="1" applyBorder="1" applyAlignment="1">
      <alignment horizontal="left" vertical="center" wrapText="1"/>
    </xf>
    <xf numFmtId="0" fontId="0" fillId="6" borderId="64" xfId="0" applyFill="1" applyBorder="1" applyAlignment="1">
      <alignment horizontal="left" vertical="center" wrapText="1"/>
    </xf>
    <xf numFmtId="0" fontId="37" fillId="0" borderId="0" xfId="0" applyFont="1" applyBorder="1" applyAlignment="1">
      <alignment horizontal="center" vertical="center" wrapText="1"/>
    </xf>
    <xf numFmtId="0" fontId="0" fillId="6" borderId="9" xfId="0" applyFill="1" applyBorder="1" applyAlignment="1">
      <alignment horizontal="left" vertical="center" wrapText="1"/>
    </xf>
    <xf numFmtId="0" fontId="0" fillId="6" borderId="13" xfId="0" applyFill="1" applyBorder="1" applyAlignment="1">
      <alignment horizontal="left" vertical="center" wrapText="1"/>
    </xf>
    <xf numFmtId="0" fontId="0" fillId="6" borderId="24" xfId="0" applyFill="1" applyBorder="1" applyAlignment="1">
      <alignment horizontal="left" vertical="center" wrapText="1"/>
    </xf>
    <xf numFmtId="0" fontId="24" fillId="29" borderId="4" xfId="0" applyFont="1" applyFill="1" applyBorder="1" applyAlignment="1" applyProtection="1">
      <alignment horizontal="center" vertical="center"/>
    </xf>
    <xf numFmtId="0" fontId="0" fillId="0" borderId="0" xfId="0" applyFill="1" applyBorder="1" applyAlignment="1">
      <alignment horizontal="left" vertical="center" wrapText="1"/>
    </xf>
    <xf numFmtId="0" fontId="4" fillId="5" borderId="41"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30" fillId="4" borderId="43" xfId="0" applyFont="1" applyFill="1" applyBorder="1" applyAlignment="1">
      <alignment horizontal="center" vertical="center"/>
    </xf>
    <xf numFmtId="0" fontId="30" fillId="4" borderId="12" xfId="0" applyFont="1" applyFill="1" applyBorder="1" applyAlignment="1">
      <alignment horizontal="center" vertical="center"/>
    </xf>
    <xf numFmtId="0" fontId="30" fillId="4" borderId="10" xfId="0" applyFont="1" applyFill="1" applyBorder="1" applyAlignment="1">
      <alignment horizontal="center" vertical="center"/>
    </xf>
    <xf numFmtId="0" fontId="30" fillId="4" borderId="24" xfId="0" applyFont="1" applyFill="1" applyBorder="1" applyAlignment="1">
      <alignment horizontal="center" vertical="center"/>
    </xf>
    <xf numFmtId="0" fontId="0" fillId="6" borderId="44" xfId="0" applyFill="1" applyBorder="1" applyAlignment="1">
      <alignment horizontal="left" vertical="center" wrapText="1"/>
    </xf>
    <xf numFmtId="0" fontId="1" fillId="6" borderId="3"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5" fillId="4" borderId="43" xfId="0" applyFont="1" applyFill="1" applyBorder="1" applyAlignment="1">
      <alignment horizontal="center" vertical="center"/>
    </xf>
    <xf numFmtId="0" fontId="93" fillId="5" borderId="3" xfId="0" applyFont="1" applyFill="1" applyBorder="1" applyAlignment="1">
      <alignment horizontal="center" vertical="center" wrapText="1"/>
    </xf>
    <xf numFmtId="0" fontId="78" fillId="5" borderId="4" xfId="0" applyFont="1" applyFill="1" applyBorder="1" applyAlignment="1">
      <alignment horizontal="center" vertical="center" wrapText="1"/>
    </xf>
    <xf numFmtId="0" fontId="91" fillId="5" borderId="3" xfId="0" applyFont="1" applyFill="1" applyBorder="1" applyAlignment="1">
      <alignment horizontal="center" vertical="center" wrapText="1"/>
    </xf>
    <xf numFmtId="0" fontId="24" fillId="5" borderId="4" xfId="0" applyFont="1" applyFill="1" applyBorder="1" applyAlignment="1">
      <alignment horizontal="center" vertical="center" wrapText="1"/>
    </xf>
    <xf numFmtId="165" fontId="1" fillId="5" borderId="41" xfId="44" applyNumberFormat="1" applyFont="1" applyFill="1" applyBorder="1" applyAlignment="1" applyProtection="1">
      <alignment vertical="center"/>
      <protection locked="0"/>
    </xf>
    <xf numFmtId="165" fontId="1" fillId="5" borderId="40" xfId="44" applyNumberFormat="1" applyFont="1" applyFill="1" applyBorder="1" applyAlignment="1" applyProtection="1">
      <alignment vertical="center"/>
      <protection locked="0"/>
    </xf>
    <xf numFmtId="165" fontId="1" fillId="5" borderId="42" xfId="44" applyNumberFormat="1" applyFont="1" applyFill="1" applyBorder="1" applyAlignment="1" applyProtection="1">
      <alignment vertical="center"/>
      <protection locked="0"/>
    </xf>
    <xf numFmtId="0" fontId="0" fillId="32" borderId="0" xfId="0" applyFont="1" applyFill="1" applyBorder="1" applyAlignment="1">
      <alignment horizontal="center" vertical="center" wrapText="1"/>
    </xf>
    <xf numFmtId="0" fontId="1" fillId="3" borderId="41" xfId="0" applyFont="1" applyFill="1" applyBorder="1" applyAlignment="1">
      <alignment horizontal="center" vertical="top" wrapText="1"/>
    </xf>
    <xf numFmtId="0" fontId="1" fillId="3" borderId="40" xfId="0" applyFont="1" applyFill="1" applyBorder="1" applyAlignment="1">
      <alignment horizontal="center" vertical="top" wrapText="1"/>
    </xf>
    <xf numFmtId="0" fontId="1" fillId="3" borderId="42" xfId="0" applyFont="1" applyFill="1" applyBorder="1" applyAlignment="1">
      <alignment horizontal="center" vertical="top" wrapText="1"/>
    </xf>
    <xf numFmtId="49" fontId="67" fillId="32" borderId="0" xfId="0" applyNumberFormat="1" applyFont="1" applyFill="1" applyBorder="1" applyAlignment="1">
      <alignment horizontal="center" vertical="center" wrapText="1"/>
    </xf>
    <xf numFmtId="0" fontId="0" fillId="5" borderId="44" xfId="0" applyFill="1" applyBorder="1" applyAlignment="1">
      <alignment horizontal="center" vertical="center"/>
    </xf>
    <xf numFmtId="0" fontId="0" fillId="5" borderId="44" xfId="0" applyFill="1" applyBorder="1" applyAlignment="1" applyProtection="1">
      <alignment horizontal="center" vertical="center"/>
      <protection locked="0"/>
    </xf>
    <xf numFmtId="0" fontId="3" fillId="4" borderId="3"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23" xfId="0" applyFont="1" applyFill="1" applyBorder="1" applyAlignment="1">
      <alignment horizontal="center" vertical="center"/>
    </xf>
    <xf numFmtId="0" fontId="42" fillId="32" borderId="0" xfId="0" applyFont="1" applyFill="1" applyBorder="1" applyAlignment="1">
      <alignment horizontal="center" wrapText="1"/>
    </xf>
    <xf numFmtId="0" fontId="67" fillId="32" borderId="0" xfId="0" applyFont="1" applyFill="1" applyBorder="1" applyAlignment="1">
      <alignment horizontal="center"/>
    </xf>
    <xf numFmtId="0" fontId="42" fillId="32" borderId="0" xfId="0" applyFont="1" applyFill="1" applyBorder="1" applyAlignment="1">
      <alignment horizontal="center" vertical="center"/>
    </xf>
    <xf numFmtId="0" fontId="63" fillId="4" borderId="11" xfId="0" applyFont="1" applyFill="1" applyBorder="1" applyAlignment="1">
      <alignment horizontal="left" vertical="center"/>
    </xf>
    <xf numFmtId="0" fontId="63" fillId="4" borderId="0" xfId="0" applyFont="1" applyFill="1" applyBorder="1" applyAlignment="1">
      <alignment horizontal="left" vertical="center"/>
    </xf>
    <xf numFmtId="0" fontId="3" fillId="5" borderId="0" xfId="0" applyFont="1" applyFill="1" applyBorder="1" applyAlignment="1">
      <alignment horizontal="left" vertical="center" wrapText="1"/>
    </xf>
    <xf numFmtId="0" fontId="3" fillId="5"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165" fontId="1" fillId="5" borderId="44" xfId="44" applyNumberFormat="1" applyFont="1" applyFill="1" applyBorder="1" applyAlignment="1" applyProtection="1">
      <alignment horizontal="center" vertical="center"/>
      <protection locked="0"/>
    </xf>
    <xf numFmtId="0" fontId="3" fillId="4" borderId="9" xfId="0" applyFont="1" applyFill="1" applyBorder="1" applyAlignment="1">
      <alignment horizontal="left" vertical="center"/>
    </xf>
    <xf numFmtId="0" fontId="3" fillId="4" borderId="43" xfId="0" applyFont="1" applyFill="1" applyBorder="1" applyAlignment="1">
      <alignment horizontal="left" vertical="center"/>
    </xf>
    <xf numFmtId="0" fontId="0" fillId="0" borderId="43" xfId="0" applyBorder="1" applyAlignment="1">
      <alignment horizontal="left" vertical="center"/>
    </xf>
    <xf numFmtId="0" fontId="0" fillId="0" borderId="12" xfId="0" applyBorder="1" applyAlignment="1">
      <alignment horizontal="left" vertical="center"/>
    </xf>
    <xf numFmtId="0" fontId="3" fillId="4" borderId="13" xfId="0" applyFont="1" applyFill="1" applyBorder="1" applyAlignment="1">
      <alignment horizontal="left" vertical="center"/>
    </xf>
    <xf numFmtId="0" fontId="3" fillId="4" borderId="10" xfId="0" applyFont="1" applyFill="1" applyBorder="1" applyAlignment="1">
      <alignment horizontal="left" vertical="center"/>
    </xf>
    <xf numFmtId="0" fontId="0" fillId="0" borderId="10" xfId="0" applyBorder="1" applyAlignment="1">
      <alignment horizontal="left" vertical="center"/>
    </xf>
    <xf numFmtId="0" fontId="0" fillId="0" borderId="24" xfId="0" applyBorder="1" applyAlignment="1">
      <alignment horizontal="left" vertical="center"/>
    </xf>
    <xf numFmtId="0" fontId="1" fillId="4" borderId="9" xfId="0" applyFont="1" applyFill="1" applyBorder="1" applyAlignment="1">
      <alignment horizontal="center" vertical="center" wrapText="1"/>
    </xf>
    <xf numFmtId="0" fontId="0" fillId="4" borderId="43"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0" fontId="0" fillId="4" borderId="10" xfId="0" applyFill="1" applyBorder="1" applyAlignment="1">
      <alignment vertical="center" wrapText="1"/>
    </xf>
    <xf numFmtId="0" fontId="0" fillId="4" borderId="24" xfId="0" applyFill="1" applyBorder="1" applyAlignment="1">
      <alignment vertical="center" wrapText="1"/>
    </xf>
    <xf numFmtId="0" fontId="0" fillId="0" borderId="43"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24" xfId="0" applyBorder="1" applyAlignment="1">
      <alignment horizontal="center" vertical="center"/>
    </xf>
    <xf numFmtId="0" fontId="24" fillId="5" borderId="41" xfId="0" applyFont="1" applyFill="1" applyBorder="1" applyAlignment="1">
      <alignment horizontal="center" vertical="center" wrapText="1"/>
    </xf>
    <xf numFmtId="0" fontId="24" fillId="5" borderId="42"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0" fillId="6" borderId="45" xfId="0" applyFill="1" applyBorder="1" applyAlignment="1">
      <alignment horizontal="left" vertical="center" wrapText="1"/>
    </xf>
    <xf numFmtId="0" fontId="24" fillId="29" borderId="53" xfId="0" applyFont="1" applyFill="1" applyBorder="1" applyAlignment="1" applyProtection="1">
      <alignment horizontal="center" vertical="center"/>
    </xf>
    <xf numFmtId="0" fontId="0" fillId="5" borderId="43" xfId="0" applyFill="1" applyBorder="1" applyAlignment="1" applyProtection="1">
      <alignment horizontal="left" vertical="center"/>
      <protection locked="0"/>
    </xf>
    <xf numFmtId="0" fontId="0" fillId="0" borderId="0" xfId="0" applyAlignment="1">
      <alignment horizontal="center" vertical="center"/>
    </xf>
    <xf numFmtId="0" fontId="30" fillId="4" borderId="9" xfId="0" applyFont="1" applyFill="1" applyBorder="1" applyAlignment="1">
      <alignment horizontal="center" vertical="center"/>
    </xf>
    <xf numFmtId="0" fontId="30" fillId="4" borderId="13" xfId="0" applyFont="1" applyFill="1" applyBorder="1" applyAlignment="1">
      <alignment horizontal="center" vertical="center"/>
    </xf>
    <xf numFmtId="0" fontId="24" fillId="5" borderId="41" xfId="0" applyFont="1" applyFill="1" applyBorder="1" applyAlignment="1" applyProtection="1">
      <alignment horizontal="left" vertical="center" wrapText="1"/>
      <protection locked="0"/>
    </xf>
    <xf numFmtId="0" fontId="24" fillId="5" borderId="40" xfId="0" applyFont="1" applyFill="1" applyBorder="1" applyAlignment="1" applyProtection="1">
      <alignment horizontal="left" vertical="center" wrapText="1"/>
      <protection locked="0"/>
    </xf>
    <xf numFmtId="0" fontId="24" fillId="5" borderId="42" xfId="0" applyFont="1" applyFill="1" applyBorder="1" applyAlignment="1" applyProtection="1">
      <alignment horizontal="left" vertical="center" wrapText="1"/>
      <protection locked="0"/>
    </xf>
    <xf numFmtId="0" fontId="0" fillId="0" borderId="43" xfId="0"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24" xfId="0" applyBorder="1" applyAlignment="1">
      <alignment vertical="center"/>
    </xf>
    <xf numFmtId="0" fontId="5" fillId="32" borderId="0" xfId="0" applyFont="1" applyFill="1" applyBorder="1" applyAlignment="1">
      <alignment horizontal="center" vertical="center"/>
    </xf>
    <xf numFmtId="0" fontId="5" fillId="4" borderId="3" xfId="0" applyFont="1" applyFill="1" applyBorder="1" applyAlignment="1">
      <alignment horizontal="center" vertical="center"/>
    </xf>
    <xf numFmtId="0" fontId="0" fillId="0" borderId="3" xfId="0" applyBorder="1" applyAlignment="1">
      <alignment horizontal="center" vertical="center"/>
    </xf>
    <xf numFmtId="0" fontId="0" fillId="0" borderId="3" xfId="0" applyBorder="1" applyAlignment="1"/>
    <xf numFmtId="0" fontId="0" fillId="0" borderId="4" xfId="0" applyBorder="1" applyAlignment="1">
      <alignment horizontal="center" vertical="center"/>
    </xf>
    <xf numFmtId="0" fontId="0" fillId="0" borderId="4" xfId="0" applyBorder="1" applyAlignment="1"/>
    <xf numFmtId="0" fontId="0" fillId="0" borderId="42" xfId="0" applyBorder="1" applyAlignment="1"/>
    <xf numFmtId="0" fontId="0" fillId="5" borderId="41" xfId="0" applyFill="1" applyBorder="1" applyAlignment="1" applyProtection="1">
      <alignment horizontal="left" vertical="center"/>
      <protection locked="0"/>
    </xf>
    <xf numFmtId="0" fontId="0" fillId="5" borderId="40"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1" fillId="6" borderId="44" xfId="0" applyFont="1" applyFill="1" applyBorder="1" applyAlignment="1">
      <alignment horizontal="center" vertical="center"/>
    </xf>
    <xf numFmtId="0" fontId="0" fillId="0" borderId="44" xfId="0" applyBorder="1" applyAlignment="1">
      <alignment horizontal="center" vertical="center"/>
    </xf>
    <xf numFmtId="0" fontId="0" fillId="0" borderId="13" xfId="0" applyBorder="1" applyAlignment="1">
      <alignment vertical="center"/>
    </xf>
    <xf numFmtId="0" fontId="93" fillId="5" borderId="44" xfId="0" applyFont="1" applyFill="1" applyBorder="1" applyAlignment="1">
      <alignment horizontal="center" vertical="center" wrapText="1"/>
    </xf>
    <xf numFmtId="0" fontId="24" fillId="29" borderId="44" xfId="0" applyFont="1" applyFill="1" applyBorder="1" applyAlignment="1" applyProtection="1">
      <alignment horizontal="center" vertical="center"/>
    </xf>
    <xf numFmtId="0" fontId="91" fillId="5" borderId="44" xfId="0" applyFont="1" applyFill="1" applyBorder="1" applyAlignment="1">
      <alignment horizontal="center" vertical="center" wrapText="1"/>
    </xf>
    <xf numFmtId="0" fontId="3" fillId="4" borderId="12" xfId="0" applyFont="1" applyFill="1" applyBorder="1" applyAlignment="1">
      <alignment horizontal="left" vertical="center"/>
    </xf>
    <xf numFmtId="0" fontId="3" fillId="4" borderId="24" xfId="0" applyFont="1" applyFill="1" applyBorder="1" applyAlignment="1">
      <alignment horizontal="left" vertical="center"/>
    </xf>
    <xf numFmtId="0" fontId="4" fillId="5" borderId="44" xfId="0" applyFont="1" applyFill="1" applyBorder="1" applyAlignment="1" applyProtection="1">
      <alignment horizontal="left" vertical="center" wrapText="1"/>
      <protection locked="0"/>
    </xf>
    <xf numFmtId="0" fontId="42" fillId="5" borderId="9" xfId="0" applyFont="1" applyFill="1" applyBorder="1" applyAlignment="1" applyProtection="1">
      <alignment horizontal="left" vertical="center"/>
      <protection locked="0"/>
    </xf>
    <xf numFmtId="0" fontId="0" fillId="5" borderId="43" xfId="0" applyFont="1" applyFill="1" applyBorder="1" applyAlignment="1" applyProtection="1">
      <alignment horizontal="left" vertical="center"/>
      <protection locked="0"/>
    </xf>
    <xf numFmtId="0" fontId="0" fillId="5" borderId="12" xfId="0" applyFont="1" applyFill="1" applyBorder="1" applyAlignment="1" applyProtection="1">
      <alignment horizontal="left" vertical="center"/>
      <protection locked="0"/>
    </xf>
    <xf numFmtId="0" fontId="0" fillId="5" borderId="13" xfId="0" applyFont="1" applyFill="1" applyBorder="1" applyAlignment="1" applyProtection="1">
      <alignment horizontal="left" vertical="center"/>
      <protection locked="0"/>
    </xf>
    <xf numFmtId="0" fontId="0" fillId="5" borderId="10" xfId="0" applyFont="1" applyFill="1" applyBorder="1" applyAlignment="1" applyProtection="1">
      <alignment horizontal="left" vertical="center"/>
      <protection locked="0"/>
    </xf>
    <xf numFmtId="0" fontId="0" fillId="5" borderId="24" xfId="0" applyFont="1" applyFill="1" applyBorder="1" applyAlignment="1" applyProtection="1">
      <alignment horizontal="left" vertical="center"/>
      <protection locked="0"/>
    </xf>
    <xf numFmtId="0" fontId="0" fillId="0" borderId="43" xfId="0" applyBorder="1" applyAlignment="1"/>
    <xf numFmtId="0" fontId="0" fillId="0" borderId="10" xfId="0" applyBorder="1" applyAlignment="1"/>
    <xf numFmtId="0" fontId="0" fillId="0" borderId="44" xfId="0" applyBorder="1" applyAlignment="1"/>
    <xf numFmtId="0" fontId="0" fillId="0" borderId="40" xfId="0" applyBorder="1" applyAlignment="1" applyProtection="1">
      <alignment horizontal="left" vertical="center"/>
      <protection locked="0"/>
    </xf>
    <xf numFmtId="0" fontId="0" fillId="0" borderId="42" xfId="0" applyBorder="1" applyAlignment="1" applyProtection="1">
      <alignment horizontal="left" vertical="center"/>
      <protection locked="0"/>
    </xf>
    <xf numFmtId="0" fontId="96" fillId="0" borderId="0" xfId="0" applyFont="1" applyFill="1" applyBorder="1" applyAlignment="1">
      <alignment horizontal="center" vertical="top" wrapText="1"/>
    </xf>
    <xf numFmtId="0" fontId="42" fillId="32" borderId="0" xfId="0" applyFont="1" applyFill="1" applyBorder="1" applyAlignment="1">
      <alignment horizontal="center" vertical="center" wrapText="1"/>
    </xf>
    <xf numFmtId="0" fontId="105" fillId="0" borderId="0" xfId="0" applyFont="1" applyFill="1" applyBorder="1" applyAlignment="1">
      <alignment horizontal="left" vertical="center" wrapText="1"/>
    </xf>
    <xf numFmtId="0" fontId="5" fillId="6" borderId="0" xfId="0" applyFont="1" applyFill="1" applyBorder="1" applyAlignment="1">
      <alignment horizontal="left" vertical="center" wrapText="1"/>
    </xf>
    <xf numFmtId="0" fontId="74" fillId="5" borderId="0" xfId="0" applyFont="1" applyFill="1" applyBorder="1" applyAlignment="1">
      <alignment horizontal="left" vertical="center" wrapText="1"/>
    </xf>
    <xf numFmtId="0" fontId="81" fillId="4" borderId="0" xfId="0" applyFont="1" applyFill="1" applyBorder="1" applyAlignment="1">
      <alignment horizontal="left" vertical="center" wrapText="1"/>
    </xf>
    <xf numFmtId="0" fontId="63" fillId="4" borderId="0" xfId="0" applyFont="1" applyFill="1" applyBorder="1" applyAlignment="1">
      <alignment horizontal="left" vertical="center" wrapText="1"/>
    </xf>
    <xf numFmtId="0" fontId="86" fillId="0" borderId="0" xfId="0" applyFont="1" applyAlignment="1">
      <alignment horizontal="center" wrapText="1"/>
    </xf>
    <xf numFmtId="0" fontId="5" fillId="5" borderId="0" xfId="0" applyFont="1" applyFill="1" applyBorder="1" applyAlignment="1">
      <alignment horizontal="left" vertical="center" wrapText="1"/>
    </xf>
  </cellXfs>
  <cellStyles count="1145">
    <cellStyle name="20 % - Akzent1 2" xfId="316"/>
    <cellStyle name="20 % - Akzent2 2" xfId="320"/>
    <cellStyle name="20 % - Akzent3 2" xfId="324"/>
    <cellStyle name="20 % - Akzent4 2" xfId="328"/>
    <cellStyle name="20 % - Akzent5 2" xfId="332"/>
    <cellStyle name="20 % - Akzent6 2" xfId="336"/>
    <cellStyle name="20% - アクセント 1" xfId="2"/>
    <cellStyle name="20% - アクセント 1 2" xfId="54"/>
    <cellStyle name="20% - アクセント 2" xfId="3"/>
    <cellStyle name="20% - アクセント 2 2" xfId="55"/>
    <cellStyle name="20% - アクセント 3" xfId="4"/>
    <cellStyle name="20% - アクセント 3 2" xfId="56"/>
    <cellStyle name="20% - アクセント 4" xfId="5"/>
    <cellStyle name="20% - アクセント 4 2" xfId="57"/>
    <cellStyle name="20% - アクセント 5" xfId="6"/>
    <cellStyle name="20% - アクセント 5 2" xfId="58"/>
    <cellStyle name="20% - アクセント 6" xfId="7"/>
    <cellStyle name="20% - アクセント 6 2" xfId="59"/>
    <cellStyle name="40 % - Akzent1 2" xfId="317"/>
    <cellStyle name="40 % - Akzent2 2" xfId="321"/>
    <cellStyle name="40 % - Akzent3 2" xfId="325"/>
    <cellStyle name="40 % - Akzent4 2" xfId="329"/>
    <cellStyle name="40 % - Akzent5 2" xfId="333"/>
    <cellStyle name="40 % - Akzent6 2" xfId="337"/>
    <cellStyle name="40% - アクセント 1" xfId="8"/>
    <cellStyle name="40% - アクセント 1 2" xfId="60"/>
    <cellStyle name="40% - アクセント 2" xfId="9"/>
    <cellStyle name="40% - アクセント 2 2" xfId="61"/>
    <cellStyle name="40% - アクセント 3" xfId="10"/>
    <cellStyle name="40% - アクセント 3 2" xfId="62"/>
    <cellStyle name="40% - アクセント 4" xfId="11"/>
    <cellStyle name="40% - アクセント 4 2" xfId="63"/>
    <cellStyle name="40% - アクセント 5" xfId="12"/>
    <cellStyle name="40% - アクセント 5 2" xfId="64"/>
    <cellStyle name="40% - アクセント 6" xfId="13"/>
    <cellStyle name="40% - アクセント 6 2" xfId="65"/>
    <cellStyle name="60 % - Akzent1 2" xfId="318"/>
    <cellStyle name="60 % - Akzent2 2" xfId="322"/>
    <cellStyle name="60 % - Akzent3 2" xfId="326"/>
    <cellStyle name="60 % - Akzent4 2" xfId="330"/>
    <cellStyle name="60 % - Akzent5 2" xfId="334"/>
    <cellStyle name="60 % - Akzent6 2" xfId="338"/>
    <cellStyle name="60% - アクセント 1" xfId="14"/>
    <cellStyle name="60% - アクセント 1 2" xfId="66"/>
    <cellStyle name="60% - アクセント 2" xfId="15"/>
    <cellStyle name="60% - アクセント 2 2" xfId="67"/>
    <cellStyle name="60% - アクセント 3" xfId="16"/>
    <cellStyle name="60% - アクセント 3 2" xfId="68"/>
    <cellStyle name="60% - アクセント 4" xfId="17"/>
    <cellStyle name="60% - アクセント 4 2" xfId="69"/>
    <cellStyle name="60% - アクセント 5" xfId="18"/>
    <cellStyle name="60% - アクセント 5 2" xfId="70"/>
    <cellStyle name="60% - アクセント 6" xfId="19"/>
    <cellStyle name="60% - アクセント 6 2" xfId="71"/>
    <cellStyle name="Akzent1 2" xfId="315"/>
    <cellStyle name="Akzent2 2" xfId="319"/>
    <cellStyle name="Akzent3 2" xfId="323"/>
    <cellStyle name="Akzent4 2" xfId="327"/>
    <cellStyle name="Akzent5 2" xfId="331"/>
    <cellStyle name="Akzent6 2" xfId="335"/>
    <cellStyle name="Ausgabe 2" xfId="307"/>
    <cellStyle name="Berechnung 2" xfId="308"/>
    <cellStyle name="Comma" xfId="343"/>
    <cellStyle name="Comma [0]" xfId="344"/>
    <cellStyle name="Currency" xfId="341"/>
    <cellStyle name="Currency [0]" xfId="342"/>
    <cellStyle name="Dezimal 2" xfId="48"/>
    <cellStyle name="Dezimal 2 2" xfId="97"/>
    <cellStyle name="Eingabe 2" xfId="306"/>
    <cellStyle name="Ergebnis 2" xfId="314"/>
    <cellStyle name="Erklärender Text 2" xfId="313"/>
    <cellStyle name="Euro" xfId="49"/>
    <cellStyle name="Euro 2" xfId="101"/>
    <cellStyle name="Gut 2" xfId="303"/>
    <cellStyle name="Hyperlink 2" xfId="50"/>
    <cellStyle name="Komma" xfId="44" builtinId="3"/>
    <cellStyle name="Komma 2" xfId="168"/>
    <cellStyle name="Komma 2 2" xfId="377"/>
    <cellStyle name="Komma 2 3" xfId="451"/>
    <cellStyle name="Komma 2 4" xfId="347"/>
    <cellStyle name="Komma 3" xfId="373"/>
    <cellStyle name="Komma 4" xfId="378"/>
    <cellStyle name="Komma 5" xfId="47"/>
    <cellStyle name="Neutral 2" xfId="305"/>
    <cellStyle name="Normal" xfId="345"/>
    <cellStyle name="Normál 2" xfId="164"/>
    <cellStyle name="Notiz 2" xfId="376"/>
    <cellStyle name="Notiz 3" xfId="312"/>
    <cellStyle name="Percent" xfId="340"/>
    <cellStyle name="Prozent 2" xfId="20"/>
    <cellStyle name="Prozent 2 2" xfId="98"/>
    <cellStyle name="Prozent 2 3" xfId="52"/>
    <cellStyle name="Prozent 3" xfId="53"/>
    <cellStyle name="Prozent 3 2" xfId="107"/>
    <cellStyle name="Prozent 4" xfId="295"/>
    <cellStyle name="Prozent 4 2" xfId="453"/>
    <cellStyle name="Prozent 5" xfId="379"/>
    <cellStyle name="Prozent 6" xfId="51"/>
    <cellStyle name="Schlecht 2" xfId="304"/>
    <cellStyle name="Standard" xfId="0" builtinId="0"/>
    <cellStyle name="Standard 10" xfId="346"/>
    <cellStyle name="Standard 11" xfId="348"/>
    <cellStyle name="Standard 12" xfId="349"/>
    <cellStyle name="Standard 13" xfId="350"/>
    <cellStyle name="Standard 14" xfId="351"/>
    <cellStyle name="Standard 14 2" xfId="371"/>
    <cellStyle name="Standard 14 2 2" xfId="375"/>
    <cellStyle name="Standard 15" xfId="372"/>
    <cellStyle name="Standard 16" xfId="298"/>
    <cellStyle name="Standard 17" xfId="297"/>
    <cellStyle name="Standard 18" xfId="46"/>
    <cellStyle name="Standard 2" xfId="1"/>
    <cellStyle name="Standard 2 10" xfId="352"/>
    <cellStyle name="Standard 2 11" xfId="353"/>
    <cellStyle name="Standard 2 12" xfId="339"/>
    <cellStyle name="Standard 2 2" xfId="96"/>
    <cellStyle name="Standard 2 2 2" xfId="374"/>
    <cellStyle name="Standard 2 2 3" xfId="354"/>
    <cellStyle name="Standard 2 3" xfId="355"/>
    <cellStyle name="Standard 2 4" xfId="356"/>
    <cellStyle name="Standard 2 5" xfId="357"/>
    <cellStyle name="Standard 2 6" xfId="358"/>
    <cellStyle name="Standard 2 7" xfId="359"/>
    <cellStyle name="Standard 2 8" xfId="360"/>
    <cellStyle name="Standard 2 9" xfId="361"/>
    <cellStyle name="Standard 3" xfId="95"/>
    <cellStyle name="Standard 3 2" xfId="362"/>
    <cellStyle name="Standard 3 3" xfId="363"/>
    <cellStyle name="Standard 3 4" xfId="364"/>
    <cellStyle name="Standard 4" xfId="165"/>
    <cellStyle name="Standard 4 2" xfId="448"/>
    <cellStyle name="Standard 4 3" xfId="365"/>
    <cellStyle name="Standard 4 4" xfId="290"/>
    <cellStyle name="Standard 5" xfId="166"/>
    <cellStyle name="Standard 5 2" xfId="449"/>
    <cellStyle name="Standard 5 3" xfId="366"/>
    <cellStyle name="Standard 5 4" xfId="291"/>
    <cellStyle name="Standard 6" xfId="167"/>
    <cellStyle name="Standard 6 2" xfId="450"/>
    <cellStyle name="Standard 6 3" xfId="367"/>
    <cellStyle name="Standard 6 4" xfId="292"/>
    <cellStyle name="Standard 7" xfId="294"/>
    <cellStyle name="Standard 7 2" xfId="452"/>
    <cellStyle name="Standard 7 3" xfId="368"/>
    <cellStyle name="Standard 8" xfId="369"/>
    <cellStyle name="Standard 9" xfId="370"/>
    <cellStyle name="Überschrift" xfId="45" builtinId="15" customBuiltin="1"/>
    <cellStyle name="Überschrift 1 2" xfId="299"/>
    <cellStyle name="Überschrift 2 2" xfId="300"/>
    <cellStyle name="Überschrift 3 2" xfId="301"/>
    <cellStyle name="Überschrift 4 2" xfId="302"/>
    <cellStyle name="Verknüpfte Zelle 2" xfId="309"/>
    <cellStyle name="Warnender Text 2" xfId="311"/>
    <cellStyle name="Zelle überprüfen 2" xfId="310"/>
    <cellStyle name="アクセント 1" xfId="21"/>
    <cellStyle name="アクセント 1 2" xfId="72"/>
    <cellStyle name="アクセント 2" xfId="22"/>
    <cellStyle name="アクセント 2 2" xfId="73"/>
    <cellStyle name="アクセント 3" xfId="23"/>
    <cellStyle name="アクセント 3 2" xfId="74"/>
    <cellStyle name="アクセント 4" xfId="24"/>
    <cellStyle name="アクセント 4 2" xfId="75"/>
    <cellStyle name="アクセント 5" xfId="25"/>
    <cellStyle name="アクセント 5 2" xfId="76"/>
    <cellStyle name="アクセント 6" xfId="26"/>
    <cellStyle name="アクセント 6 2" xfId="77"/>
    <cellStyle name="タイトル" xfId="27"/>
    <cellStyle name="タイトル 2" xfId="78"/>
    <cellStyle name="チェック セル" xfId="28"/>
    <cellStyle name="チェック セル 2" xfId="79"/>
    <cellStyle name="どちらでもない" xfId="29"/>
    <cellStyle name="どちらでもない 2" xfId="80"/>
    <cellStyle name="メモ" xfId="30"/>
    <cellStyle name="メモ 10" xfId="147"/>
    <cellStyle name="メモ 10 2" xfId="431"/>
    <cellStyle name="メモ 10 2 10" xfId="1128"/>
    <cellStyle name="メモ 10 2 2" xfId="287"/>
    <cellStyle name="メモ 10 2 3" xfId="740"/>
    <cellStyle name="メモ 10 2 4" xfId="847"/>
    <cellStyle name="メモ 10 2 5" xfId="913"/>
    <cellStyle name="メモ 10 2 6" xfId="782"/>
    <cellStyle name="メモ 10 2 7" xfId="999"/>
    <cellStyle name="メモ 10 2 8" xfId="1064"/>
    <cellStyle name="メモ 10 2 9" xfId="952"/>
    <cellStyle name="メモ 10 3" xfId="270"/>
    <cellStyle name="メモ 10 4" xfId="596"/>
    <cellStyle name="メモ 10 5" xfId="641"/>
    <cellStyle name="メモ 11" xfId="155"/>
    <cellStyle name="メモ 11 2" xfId="439"/>
    <cellStyle name="メモ 11 2 10" xfId="1136"/>
    <cellStyle name="メモ 11 2 2" xfId="543"/>
    <cellStyle name="メモ 11 2 3" xfId="748"/>
    <cellStyle name="メモ 11 2 4" xfId="855"/>
    <cellStyle name="メモ 11 2 5" xfId="921"/>
    <cellStyle name="メモ 11 2 6" xfId="566"/>
    <cellStyle name="メモ 11 2 7" xfId="1007"/>
    <cellStyle name="メモ 11 2 8" xfId="1072"/>
    <cellStyle name="メモ 11 2 9" xfId="940"/>
    <cellStyle name="メモ 11 3" xfId="278"/>
    <cellStyle name="メモ 11 4" xfId="613"/>
    <cellStyle name="メモ 11 5" xfId="580"/>
    <cellStyle name="メモ 12" xfId="141"/>
    <cellStyle name="メモ 12 2" xfId="425"/>
    <cellStyle name="メモ 12 2 10" xfId="1122"/>
    <cellStyle name="メモ 12 2 2" xfId="551"/>
    <cellStyle name="メモ 12 2 3" xfId="734"/>
    <cellStyle name="メモ 12 2 4" xfId="841"/>
    <cellStyle name="メモ 12 2 5" xfId="907"/>
    <cellStyle name="メモ 12 2 6" xfId="622"/>
    <cellStyle name="メモ 12 2 7" xfId="993"/>
    <cellStyle name="メモ 12 2 8" xfId="1058"/>
    <cellStyle name="メモ 12 2 9" xfId="935"/>
    <cellStyle name="メモ 12 3" xfId="264"/>
    <cellStyle name="メモ 12 4" xfId="458"/>
    <cellStyle name="メモ 12 5" xfId="502"/>
    <cellStyle name="メモ 13" xfId="151"/>
    <cellStyle name="メモ 13 2" xfId="435"/>
    <cellStyle name="メモ 13 2 10" xfId="1132"/>
    <cellStyle name="メモ 13 2 2" xfId="221"/>
    <cellStyle name="メモ 13 2 3" xfId="744"/>
    <cellStyle name="メモ 13 2 4" xfId="851"/>
    <cellStyle name="メモ 13 2 5" xfId="917"/>
    <cellStyle name="メモ 13 2 6" xfId="497"/>
    <cellStyle name="メモ 13 2 7" xfId="1003"/>
    <cellStyle name="メモ 13 2 8" xfId="1068"/>
    <cellStyle name="メモ 13 2 9" xfId="942"/>
    <cellStyle name="メモ 13 3" xfId="274"/>
    <cellStyle name="メモ 13 4" xfId="171"/>
    <cellStyle name="メモ 13 5" xfId="650"/>
    <cellStyle name="メモ 14" xfId="159"/>
    <cellStyle name="メモ 14 2" xfId="443"/>
    <cellStyle name="メモ 14 2 10" xfId="1140"/>
    <cellStyle name="メモ 14 2 2" xfId="196"/>
    <cellStyle name="メモ 14 2 3" xfId="752"/>
    <cellStyle name="メモ 14 2 4" xfId="859"/>
    <cellStyle name="メモ 14 2 5" xfId="925"/>
    <cellStyle name="メモ 14 2 6" xfId="788"/>
    <cellStyle name="メモ 14 2 7" xfId="1011"/>
    <cellStyle name="メモ 14 2 8" xfId="1076"/>
    <cellStyle name="メモ 14 2 9" xfId="771"/>
    <cellStyle name="メモ 14 3" xfId="282"/>
    <cellStyle name="メモ 14 4" xfId="607"/>
    <cellStyle name="メモ 14 5" xfId="174"/>
    <cellStyle name="メモ 15" xfId="143"/>
    <cellStyle name="メモ 15 2" xfId="427"/>
    <cellStyle name="メモ 15 2 10" xfId="1124"/>
    <cellStyle name="メモ 15 2 2" xfId="544"/>
    <cellStyle name="メモ 15 2 3" xfId="736"/>
    <cellStyle name="メモ 15 2 4" xfId="843"/>
    <cellStyle name="メモ 15 2 5" xfId="909"/>
    <cellStyle name="メモ 15 2 6" xfId="779"/>
    <cellStyle name="メモ 15 2 7" xfId="995"/>
    <cellStyle name="メモ 15 2 8" xfId="1060"/>
    <cellStyle name="メモ 15 2 9" xfId="939"/>
    <cellStyle name="メモ 15 3" xfId="266"/>
    <cellStyle name="メモ 15 4" xfId="633"/>
    <cellStyle name="メモ 15 5" xfId="455"/>
    <cellStyle name="メモ 16" xfId="119"/>
    <cellStyle name="メモ 16 2" xfId="403"/>
    <cellStyle name="メモ 16 2 10" xfId="1100"/>
    <cellStyle name="メモ 16 2 2" xfId="526"/>
    <cellStyle name="メモ 16 2 3" xfId="712"/>
    <cellStyle name="メモ 16 2 4" xfId="819"/>
    <cellStyle name="メモ 16 2 5" xfId="885"/>
    <cellStyle name="メモ 16 2 6" xfId="776"/>
    <cellStyle name="メモ 16 2 7" xfId="971"/>
    <cellStyle name="メモ 16 2 8" xfId="1036"/>
    <cellStyle name="メモ 16 2 9" xfId="783"/>
    <cellStyle name="メモ 16 3" xfId="242"/>
    <cellStyle name="メモ 16 4" xfId="625"/>
    <cellStyle name="メモ 16 5" xfId="632"/>
    <cellStyle name="メモ 17" xfId="380"/>
    <cellStyle name="メモ 17 10" xfId="514"/>
    <cellStyle name="メモ 17 2" xfId="183"/>
    <cellStyle name="メモ 17 3" xfId="689"/>
    <cellStyle name="メモ 17 4" xfId="796"/>
    <cellStyle name="メモ 17 5" xfId="770"/>
    <cellStyle name="メモ 17 6" xfId="562"/>
    <cellStyle name="メモ 17 7" xfId="187"/>
    <cellStyle name="メモ 17 8" xfId="681"/>
    <cellStyle name="メモ 17 9" xfId="938"/>
    <cellStyle name="メモ 18" xfId="204"/>
    <cellStyle name="メモ 19" xfId="81"/>
    <cellStyle name="メモ 2" xfId="133"/>
    <cellStyle name="メモ 2 2" xfId="417"/>
    <cellStyle name="メモ 2 2 10" xfId="1114"/>
    <cellStyle name="メモ 2 2 2" xfId="533"/>
    <cellStyle name="メモ 2 2 3" xfId="726"/>
    <cellStyle name="メモ 2 2 4" xfId="833"/>
    <cellStyle name="メモ 2 2 5" xfId="899"/>
    <cellStyle name="メモ 2 2 6" xfId="774"/>
    <cellStyle name="メモ 2 2 7" xfId="985"/>
    <cellStyle name="メモ 2 2 8" xfId="1050"/>
    <cellStyle name="メモ 2 2 9" xfId="667"/>
    <cellStyle name="メモ 2 3" xfId="256"/>
    <cellStyle name="メモ 2 4" xfId="485"/>
    <cellStyle name="メモ 2 5" xfId="574"/>
    <cellStyle name="メモ 3" xfId="102"/>
    <cellStyle name="メモ 3 2" xfId="387"/>
    <cellStyle name="メモ 3 2 10" xfId="1084"/>
    <cellStyle name="メモ 3 2 2" xfId="561"/>
    <cellStyle name="メモ 3 2 3" xfId="696"/>
    <cellStyle name="メモ 3 2 4" xfId="803"/>
    <cellStyle name="メモ 3 2 5" xfId="869"/>
    <cellStyle name="メモ 3 2 6" xfId="519"/>
    <cellStyle name="メモ 3 2 7" xfId="955"/>
    <cellStyle name="メモ 3 2 8" xfId="1020"/>
    <cellStyle name="メモ 3 2 9" xfId="507"/>
    <cellStyle name="メモ 3 3" xfId="225"/>
    <cellStyle name="メモ 3 4" xfId="615"/>
    <cellStyle name="メモ 3 5" xfId="569"/>
    <cellStyle name="メモ 4" xfId="112"/>
    <cellStyle name="メモ 4 2" xfId="396"/>
    <cellStyle name="メモ 4 2 10" xfId="1093"/>
    <cellStyle name="メモ 4 2 2" xfId="210"/>
    <cellStyle name="メモ 4 2 3" xfId="705"/>
    <cellStyle name="メモ 4 2 4" xfId="812"/>
    <cellStyle name="メモ 4 2 5" xfId="878"/>
    <cellStyle name="メモ 4 2 6" xfId="464"/>
    <cellStyle name="メモ 4 2 7" xfId="964"/>
    <cellStyle name="メモ 4 2 8" xfId="1029"/>
    <cellStyle name="メモ 4 2 9" xfId="680"/>
    <cellStyle name="メモ 4 3" xfId="235"/>
    <cellStyle name="メモ 4 4" xfId="610"/>
    <cellStyle name="メモ 4 5" xfId="573"/>
    <cellStyle name="メモ 5" xfId="116"/>
    <cellStyle name="メモ 5 2" xfId="400"/>
    <cellStyle name="メモ 5 2 10" xfId="1097"/>
    <cellStyle name="メモ 5 2 2" xfId="531"/>
    <cellStyle name="メモ 5 2 3" xfId="709"/>
    <cellStyle name="メモ 5 2 4" xfId="816"/>
    <cellStyle name="メモ 5 2 5" xfId="882"/>
    <cellStyle name="メモ 5 2 6" xfId="686"/>
    <cellStyle name="メモ 5 2 7" xfId="968"/>
    <cellStyle name="メモ 5 2 8" xfId="1033"/>
    <cellStyle name="メモ 5 2 9" xfId="509"/>
    <cellStyle name="メモ 5 3" xfId="239"/>
    <cellStyle name="メモ 5 4" xfId="590"/>
    <cellStyle name="メモ 5 5" xfId="503"/>
    <cellStyle name="メモ 6" xfId="115"/>
    <cellStyle name="メモ 6 2" xfId="399"/>
    <cellStyle name="メモ 6 2 10" xfId="1096"/>
    <cellStyle name="メモ 6 2 2" xfId="211"/>
    <cellStyle name="メモ 6 2 3" xfId="708"/>
    <cellStyle name="メモ 6 2 4" xfId="815"/>
    <cellStyle name="メモ 6 2 5" xfId="881"/>
    <cellStyle name="メモ 6 2 6" xfId="865"/>
    <cellStyle name="メモ 6 2 7" xfId="967"/>
    <cellStyle name="メモ 6 2 8" xfId="1032"/>
    <cellStyle name="メモ 6 2 9" xfId="1017"/>
    <cellStyle name="メモ 6 3" xfId="238"/>
    <cellStyle name="メモ 6 4" xfId="459"/>
    <cellStyle name="メモ 6 5" xfId="618"/>
    <cellStyle name="メモ 7" xfId="120"/>
    <cellStyle name="メモ 7 2" xfId="404"/>
    <cellStyle name="メモ 7 2 10" xfId="1101"/>
    <cellStyle name="メモ 7 2 2" xfId="184"/>
    <cellStyle name="メモ 7 2 3" xfId="713"/>
    <cellStyle name="メモ 7 2 4" xfId="820"/>
    <cellStyle name="メモ 7 2 5" xfId="886"/>
    <cellStyle name="メモ 7 2 6" xfId="678"/>
    <cellStyle name="メモ 7 2 7" xfId="972"/>
    <cellStyle name="メモ 7 2 8" xfId="1037"/>
    <cellStyle name="メモ 7 2 9" xfId="461"/>
    <cellStyle name="メモ 7 3" xfId="243"/>
    <cellStyle name="メモ 7 4" xfId="487"/>
    <cellStyle name="メモ 7 5" xfId="479"/>
    <cellStyle name="メモ 8" xfId="121"/>
    <cellStyle name="メモ 8 2" xfId="405"/>
    <cellStyle name="メモ 8 2 10" xfId="1102"/>
    <cellStyle name="メモ 8 2 2" xfId="212"/>
    <cellStyle name="メモ 8 2 3" xfId="714"/>
    <cellStyle name="メモ 8 2 4" xfId="821"/>
    <cellStyle name="メモ 8 2 5" xfId="887"/>
    <cellStyle name="メモ 8 2 6" xfId="661"/>
    <cellStyle name="メモ 8 2 7" xfId="973"/>
    <cellStyle name="メモ 8 2 8" xfId="1038"/>
    <cellStyle name="メモ 8 2 9" xfId="603"/>
    <cellStyle name="メモ 8 3" xfId="244"/>
    <cellStyle name="メモ 8 4" xfId="637"/>
    <cellStyle name="メモ 8 5" xfId="600"/>
    <cellStyle name="メモ 9" xfId="137"/>
    <cellStyle name="メモ 9 2" xfId="421"/>
    <cellStyle name="メモ 9 2 10" xfId="1118"/>
    <cellStyle name="メモ 9 2 2" xfId="175"/>
    <cellStyle name="メモ 9 2 3" xfId="730"/>
    <cellStyle name="メモ 9 2 4" xfId="837"/>
    <cellStyle name="メモ 9 2 5" xfId="903"/>
    <cellStyle name="メモ 9 2 6" xfId="757"/>
    <cellStyle name="メモ 9 2 7" xfId="989"/>
    <cellStyle name="メモ 9 2 8" xfId="1054"/>
    <cellStyle name="メモ 9 2 9" xfId="583"/>
    <cellStyle name="メモ 9 3" xfId="260"/>
    <cellStyle name="メモ 9 4" xfId="467"/>
    <cellStyle name="メモ 9 5" xfId="480"/>
    <cellStyle name="リンク セル" xfId="31"/>
    <cellStyle name="リンク セル 2" xfId="82"/>
    <cellStyle name="入力" xfId="32"/>
    <cellStyle name="入力 10" xfId="153"/>
    <cellStyle name="入力 10 2" xfId="437"/>
    <cellStyle name="入力 10 2 10" xfId="1134"/>
    <cellStyle name="入力 10 2 2" xfId="550"/>
    <cellStyle name="入力 10 2 3" xfId="746"/>
    <cellStyle name="入力 10 2 4" xfId="853"/>
    <cellStyle name="入力 10 2 5" xfId="919"/>
    <cellStyle name="入力 10 2 6" xfId="792"/>
    <cellStyle name="入力 10 2 7" xfId="1005"/>
    <cellStyle name="入力 10 2 8" xfId="1070"/>
    <cellStyle name="入力 10 2 9" xfId="772"/>
    <cellStyle name="入力 10 3" xfId="276"/>
    <cellStyle name="入力 10 4" xfId="626"/>
    <cellStyle name="入力 10 5" xfId="289"/>
    <cellStyle name="入力 11" xfId="103"/>
    <cellStyle name="入力 11 2" xfId="388"/>
    <cellStyle name="入力 11 2 10" xfId="1085"/>
    <cellStyle name="入力 11 2 2" xfId="525"/>
    <cellStyle name="入力 11 2 3" xfId="697"/>
    <cellStyle name="入力 11 2 4" xfId="804"/>
    <cellStyle name="入力 11 2 5" xfId="870"/>
    <cellStyle name="入力 11 2 6" xfId="670"/>
    <cellStyle name="入力 11 2 7" xfId="956"/>
    <cellStyle name="入力 11 2 8" xfId="1021"/>
    <cellStyle name="入力 11 2 9" xfId="768"/>
    <cellStyle name="入力 11 3" xfId="226"/>
    <cellStyle name="入力 11 4" xfId="476"/>
    <cellStyle name="入力 11 5" xfId="570"/>
    <cellStyle name="入力 12" xfId="157"/>
    <cellStyle name="入力 12 2" xfId="441"/>
    <cellStyle name="入力 12 2 10" xfId="1138"/>
    <cellStyle name="入力 12 2 2" xfId="535"/>
    <cellStyle name="入力 12 2 3" xfId="750"/>
    <cellStyle name="入力 12 2 4" xfId="857"/>
    <cellStyle name="入力 12 2 5" xfId="923"/>
    <cellStyle name="入力 12 2 6" xfId="565"/>
    <cellStyle name="入力 12 2 7" xfId="1009"/>
    <cellStyle name="入力 12 2 8" xfId="1074"/>
    <cellStyle name="入力 12 2 9" xfId="674"/>
    <cellStyle name="入力 12 3" xfId="280"/>
    <cellStyle name="入力 12 4" xfId="612"/>
    <cellStyle name="入力 12 5" xfId="520"/>
    <cellStyle name="入力 13" xfId="145"/>
    <cellStyle name="入力 13 2" xfId="429"/>
    <cellStyle name="入力 13 2 10" xfId="1126"/>
    <cellStyle name="入力 13 2 2" xfId="536"/>
    <cellStyle name="入力 13 2 3" xfId="738"/>
    <cellStyle name="入力 13 2 4" xfId="845"/>
    <cellStyle name="入力 13 2 5" xfId="911"/>
    <cellStyle name="入力 13 2 6" xfId="781"/>
    <cellStyle name="入力 13 2 7" xfId="997"/>
    <cellStyle name="入力 13 2 8" xfId="1062"/>
    <cellStyle name="入力 13 2 9" xfId="662"/>
    <cellStyle name="入力 13 3" xfId="268"/>
    <cellStyle name="入力 13 4" xfId="644"/>
    <cellStyle name="入力 13 5" xfId="496"/>
    <cellStyle name="入力 14" xfId="381"/>
    <cellStyle name="入力 14 10" xfId="763"/>
    <cellStyle name="入力 14 2" xfId="208"/>
    <cellStyle name="入力 14 3" xfId="690"/>
    <cellStyle name="入力 14 4" xfId="797"/>
    <cellStyle name="入力 14 5" xfId="767"/>
    <cellStyle name="入力 14 6" xfId="672"/>
    <cellStyle name="入力 14 7" xfId="666"/>
    <cellStyle name="入力 14 8" xfId="665"/>
    <cellStyle name="入力 14 9" xfId="932"/>
    <cellStyle name="入力 15" xfId="206"/>
    <cellStyle name="入力 16" xfId="614"/>
    <cellStyle name="入力 17" xfId="549"/>
    <cellStyle name="入力 18" xfId="83"/>
    <cellStyle name="入力 2" xfId="105"/>
    <cellStyle name="入力 2 2" xfId="390"/>
    <cellStyle name="入力 2 2 10" xfId="1087"/>
    <cellStyle name="入力 2 2 2" xfId="581"/>
    <cellStyle name="入力 2 2 3" xfId="699"/>
    <cellStyle name="入力 2 2 4" xfId="806"/>
    <cellStyle name="入力 2 2 5" xfId="872"/>
    <cellStyle name="入力 2 2 6" xfId="794"/>
    <cellStyle name="入力 2 2 7" xfId="958"/>
    <cellStyle name="入力 2 2 8" xfId="1023"/>
    <cellStyle name="入力 2 2 9" xfId="656"/>
    <cellStyle name="入力 2 3" xfId="228"/>
    <cellStyle name="入力 2 4" xfId="182"/>
    <cellStyle name="入力 2 5" xfId="646"/>
    <cellStyle name="入力 3" xfId="117"/>
    <cellStyle name="入力 3 2" xfId="401"/>
    <cellStyle name="入力 3 2 10" xfId="1098"/>
    <cellStyle name="入力 3 2 2" xfId="511"/>
    <cellStyle name="入力 3 2 3" xfId="710"/>
    <cellStyle name="入力 3 2 4" xfId="817"/>
    <cellStyle name="入力 3 2 5" xfId="883"/>
    <cellStyle name="入力 3 2 6" xfId="465"/>
    <cellStyle name="入力 3 2 7" xfId="969"/>
    <cellStyle name="入力 3 2 8" xfId="1034"/>
    <cellStyle name="入力 3 2 9" xfId="477"/>
    <cellStyle name="入力 3 3" xfId="240"/>
    <cellStyle name="入力 3 4" xfId="616"/>
    <cellStyle name="入力 3 5" xfId="201"/>
    <cellStyle name="入力 4" xfId="114"/>
    <cellStyle name="入力 4 2" xfId="398"/>
    <cellStyle name="入力 4 2 10" xfId="1095"/>
    <cellStyle name="入力 4 2 2" xfId="454"/>
    <cellStyle name="入力 4 2 3" xfId="707"/>
    <cellStyle name="入力 4 2 4" xfId="814"/>
    <cellStyle name="入力 4 2 5" xfId="880"/>
    <cellStyle name="入力 4 2 6" xfId="588"/>
    <cellStyle name="入力 4 2 7" xfId="966"/>
    <cellStyle name="入力 4 2 8" xfId="1031"/>
    <cellStyle name="入力 4 2 9" xfId="664"/>
    <cellStyle name="入力 4 3" xfId="237"/>
    <cellStyle name="入力 4 4" xfId="599"/>
    <cellStyle name="入力 4 5" xfId="575"/>
    <cellStyle name="入力 5" xfId="131"/>
    <cellStyle name="入力 5 2" xfId="415"/>
    <cellStyle name="入力 5 2 10" xfId="1112"/>
    <cellStyle name="入力 5 2 2" xfId="541"/>
    <cellStyle name="入力 5 2 3" xfId="724"/>
    <cellStyle name="入力 5 2 4" xfId="831"/>
    <cellStyle name="入力 5 2 5" xfId="897"/>
    <cellStyle name="入力 5 2 6" xfId="760"/>
    <cellStyle name="入力 5 2 7" xfId="983"/>
    <cellStyle name="入力 5 2 8" xfId="1048"/>
    <cellStyle name="入力 5 2 9" xfId="675"/>
    <cellStyle name="入力 5 3" xfId="254"/>
    <cellStyle name="入力 5 4" xfId="457"/>
    <cellStyle name="入力 5 5" xfId="460"/>
    <cellStyle name="入力 6" xfId="134"/>
    <cellStyle name="入力 6 2" xfId="418"/>
    <cellStyle name="入力 6 2 10" xfId="1115"/>
    <cellStyle name="入力 6 2 2" xfId="180"/>
    <cellStyle name="入力 6 2 3" xfId="727"/>
    <cellStyle name="入力 6 2 4" xfId="834"/>
    <cellStyle name="入力 6 2 5" xfId="900"/>
    <cellStyle name="入力 6 2 6" xfId="582"/>
    <cellStyle name="入力 6 2 7" xfId="986"/>
    <cellStyle name="入力 6 2 8" xfId="1051"/>
    <cellStyle name="入力 6 2 9" xfId="521"/>
    <cellStyle name="入力 6 3" xfId="257"/>
    <cellStyle name="入力 6 4" xfId="620"/>
    <cellStyle name="入力 6 5" xfId="542"/>
    <cellStyle name="入力 7" xfId="104"/>
    <cellStyle name="入力 7 2" xfId="389"/>
    <cellStyle name="入力 7 2 10" xfId="1086"/>
    <cellStyle name="入力 7 2 2" xfId="586"/>
    <cellStyle name="入力 7 2 3" xfId="698"/>
    <cellStyle name="入力 7 2 4" xfId="805"/>
    <cellStyle name="入力 7 2 5" xfId="871"/>
    <cellStyle name="入力 7 2 6" xfId="679"/>
    <cellStyle name="入力 7 2 7" xfId="957"/>
    <cellStyle name="入力 7 2 8" xfId="1022"/>
    <cellStyle name="入力 7 2 9" xfId="647"/>
    <cellStyle name="入力 7 3" xfId="227"/>
    <cellStyle name="入力 7 4" xfId="593"/>
    <cellStyle name="入力 7 5" xfId="495"/>
    <cellStyle name="入力 8" xfId="109"/>
    <cellStyle name="入力 8 2" xfId="393"/>
    <cellStyle name="入力 8 2 10" xfId="1090"/>
    <cellStyle name="入力 8 2 2" xfId="585"/>
    <cellStyle name="入力 8 2 3" xfId="702"/>
    <cellStyle name="入力 8 2 4" xfId="809"/>
    <cellStyle name="入力 8 2 5" xfId="875"/>
    <cellStyle name="入力 8 2 6" xfId="685"/>
    <cellStyle name="入力 8 2 7" xfId="961"/>
    <cellStyle name="入力 8 2 8" xfId="1026"/>
    <cellStyle name="入力 8 2 9" xfId="945"/>
    <cellStyle name="入力 8 3" xfId="232"/>
    <cellStyle name="入力 8 4" xfId="463"/>
    <cellStyle name="入力 8 5" xfId="564"/>
    <cellStyle name="入力 9" xfId="100"/>
    <cellStyle name="入力 9 2" xfId="386"/>
    <cellStyle name="入力 9 2 10" xfId="1083"/>
    <cellStyle name="入力 9 2 2" xfId="510"/>
    <cellStyle name="入力 9 2 3" xfId="695"/>
    <cellStyle name="入力 9 2 4" xfId="802"/>
    <cellStyle name="入力 9 2 5" xfId="868"/>
    <cellStyle name="入力 9 2 6" xfId="645"/>
    <cellStyle name="入力 9 2 7" xfId="954"/>
    <cellStyle name="入力 9 2 8" xfId="1019"/>
    <cellStyle name="入力 9 2 9" xfId="508"/>
    <cellStyle name="入力 9 3" xfId="223"/>
    <cellStyle name="入力 9 4" xfId="619"/>
    <cellStyle name="入力 9 5" xfId="191"/>
    <cellStyle name="出力" xfId="33"/>
    <cellStyle name="出力 10" xfId="139"/>
    <cellStyle name="出力 10 2" xfId="423"/>
    <cellStyle name="出力 10 2 10" xfId="1120"/>
    <cellStyle name="出力 10 2 2" xfId="217"/>
    <cellStyle name="出力 10 2 3" xfId="732"/>
    <cellStyle name="出力 10 2 4" xfId="839"/>
    <cellStyle name="出力 10 2 5" xfId="905"/>
    <cellStyle name="出力 10 2 6" xfId="784"/>
    <cellStyle name="出力 10 2 7" xfId="991"/>
    <cellStyle name="出力 10 2 8" xfId="1056"/>
    <cellStyle name="出力 10 2 9" xfId="785"/>
    <cellStyle name="出力 10 3" xfId="262"/>
    <cellStyle name="出力 10 4" xfId="470"/>
    <cellStyle name="出力 10 5" xfId="642"/>
    <cellStyle name="出力 11" xfId="149"/>
    <cellStyle name="出力 11 2" xfId="433"/>
    <cellStyle name="出力 11 2 10" xfId="1130"/>
    <cellStyle name="出力 11 2 2" xfId="178"/>
    <cellStyle name="出力 11 2 3" xfId="742"/>
    <cellStyle name="出力 11 2 4" xfId="849"/>
    <cellStyle name="出力 11 2 5" xfId="915"/>
    <cellStyle name="出力 11 2 6" xfId="682"/>
    <cellStyle name="出力 11 2 7" xfId="1001"/>
    <cellStyle name="出力 11 2 8" xfId="1066"/>
    <cellStyle name="出力 11 2 9" xfId="934"/>
    <cellStyle name="出力 11 3" xfId="272"/>
    <cellStyle name="出力 11 4" xfId="640"/>
    <cellStyle name="出力 11 5" xfId="513"/>
    <cellStyle name="出力 12" xfId="136"/>
    <cellStyle name="出力 12 2" xfId="420"/>
    <cellStyle name="出力 12 2 10" xfId="1117"/>
    <cellStyle name="出力 12 2 2" xfId="169"/>
    <cellStyle name="出力 12 2 3" xfId="729"/>
    <cellStyle name="出力 12 2 4" xfId="836"/>
    <cellStyle name="出力 12 2 5" xfId="902"/>
    <cellStyle name="出力 12 2 6" xfId="591"/>
    <cellStyle name="出力 12 2 7" xfId="988"/>
    <cellStyle name="出力 12 2 8" xfId="1053"/>
    <cellStyle name="出力 12 2 9" xfId="668"/>
    <cellStyle name="出力 12 3" xfId="259"/>
    <cellStyle name="出力 12 4" xfId="606"/>
    <cellStyle name="出力 12 5" xfId="611"/>
    <cellStyle name="出力 13" xfId="126"/>
    <cellStyle name="出力 13 2" xfId="410"/>
    <cellStyle name="出力 13 2 10" xfId="1107"/>
    <cellStyle name="出力 13 2 2" xfId="528"/>
    <cellStyle name="出力 13 2 3" xfId="719"/>
    <cellStyle name="出力 13 2 4" xfId="826"/>
    <cellStyle name="出力 13 2 5" xfId="892"/>
    <cellStyle name="出力 13 2 6" xfId="933"/>
    <cellStyle name="出力 13 2 7" xfId="978"/>
    <cellStyle name="出力 13 2 8" xfId="1043"/>
    <cellStyle name="出力 13 2 9" xfId="1081"/>
    <cellStyle name="出力 13 3" xfId="249"/>
    <cellStyle name="出力 13 4" xfId="594"/>
    <cellStyle name="出力 13 5" xfId="293"/>
    <cellStyle name="出力 14" xfId="382"/>
    <cellStyle name="出力 14 10" xfId="950"/>
    <cellStyle name="出力 14 2" xfId="209"/>
    <cellStyle name="出力 14 3" xfId="691"/>
    <cellStyle name="出力 14 4" xfId="798"/>
    <cellStyle name="出力 14 5" xfId="764"/>
    <cellStyle name="出力 14 6" xfId="791"/>
    <cellStyle name="出力 14 7" xfId="789"/>
    <cellStyle name="出力 14 8" xfId="944"/>
    <cellStyle name="出力 14 9" xfId="492"/>
    <cellStyle name="出力 15" xfId="207"/>
    <cellStyle name="出力 16" xfId="475"/>
    <cellStyle name="出力 17" xfId="484"/>
    <cellStyle name="出力 18" xfId="84"/>
    <cellStyle name="出力 2" xfId="106"/>
    <cellStyle name="出力 2 2" xfId="391"/>
    <cellStyle name="出力 2 2 10" xfId="1088"/>
    <cellStyle name="出力 2 2 2" xfId="563"/>
    <cellStyle name="出力 2 2 3" xfId="700"/>
    <cellStyle name="出力 2 2 4" xfId="807"/>
    <cellStyle name="出力 2 2 5" xfId="873"/>
    <cellStyle name="出力 2 2 6" xfId="777"/>
    <cellStyle name="出力 2 2 7" xfId="959"/>
    <cellStyle name="出力 2 2 8" xfId="1024"/>
    <cellStyle name="出力 2 2 9" xfId="762"/>
    <cellStyle name="出力 2 3" xfId="229"/>
    <cellStyle name="出力 2 4" xfId="617"/>
    <cellStyle name="出力 2 5" xfId="505"/>
    <cellStyle name="出力 3" xfId="118"/>
    <cellStyle name="出力 3 2" xfId="402"/>
    <cellStyle name="出力 3 2 10" xfId="1099"/>
    <cellStyle name="出力 3 2 2" xfId="532"/>
    <cellStyle name="出力 3 2 3" xfId="711"/>
    <cellStyle name="出力 3 2 4" xfId="818"/>
    <cellStyle name="出力 3 2 5" xfId="884"/>
    <cellStyle name="出力 3 2 6" xfId="578"/>
    <cellStyle name="出力 3 2 7" xfId="970"/>
    <cellStyle name="出力 3 2 8" xfId="1035"/>
    <cellStyle name="出力 3 2 9" xfId="773"/>
    <cellStyle name="出力 3 3" xfId="241"/>
    <cellStyle name="出力 3 4" xfId="478"/>
    <cellStyle name="出力 3 5" xfId="534"/>
    <cellStyle name="出力 4" xfId="135"/>
    <cellStyle name="出力 4 2" xfId="419"/>
    <cellStyle name="出力 4 2 10" xfId="1116"/>
    <cellStyle name="出力 4 2 2" xfId="230"/>
    <cellStyle name="出力 4 2 3" xfId="728"/>
    <cellStyle name="出力 4 2 4" xfId="835"/>
    <cellStyle name="出力 4 2 5" xfId="901"/>
    <cellStyle name="出力 4 2 6" xfId="684"/>
    <cellStyle name="出力 4 2 7" xfId="987"/>
    <cellStyle name="出力 4 2 8" xfId="1052"/>
    <cellStyle name="出力 4 2 9" xfId="941"/>
    <cellStyle name="出力 4 3" xfId="258"/>
    <cellStyle name="出力 4 4" xfId="482"/>
    <cellStyle name="出力 4 5" xfId="517"/>
    <cellStyle name="出力 5" xfId="110"/>
    <cellStyle name="出力 5 2" xfId="394"/>
    <cellStyle name="出力 5 2 10" xfId="1091"/>
    <cellStyle name="出力 5 2 2" xfId="515"/>
    <cellStyle name="出力 5 2 3" xfId="703"/>
    <cellStyle name="出力 5 2 4" xfId="810"/>
    <cellStyle name="出力 5 2 5" xfId="876"/>
    <cellStyle name="出力 5 2 6" xfId="627"/>
    <cellStyle name="出力 5 2 7" xfId="962"/>
    <cellStyle name="出力 5 2 8" xfId="1027"/>
    <cellStyle name="出力 5 2 9" xfId="947"/>
    <cellStyle name="出力 5 3" xfId="233"/>
    <cellStyle name="出力 5 4" xfId="624"/>
    <cellStyle name="出力 5 5" xfId="571"/>
    <cellStyle name="出力 6" xfId="127"/>
    <cellStyle name="出力 6 2" xfId="411"/>
    <cellStyle name="出力 6 2 10" xfId="1108"/>
    <cellStyle name="出力 6 2 2" xfId="527"/>
    <cellStyle name="出力 6 2 3" xfId="720"/>
    <cellStyle name="出力 6 2 4" xfId="827"/>
    <cellStyle name="出力 6 2 5" xfId="893"/>
    <cellStyle name="出力 6 2 6" xfId="538"/>
    <cellStyle name="出力 6 2 7" xfId="979"/>
    <cellStyle name="出力 6 2 8" xfId="1044"/>
    <cellStyle name="出力 6 2 9" xfId="631"/>
    <cellStyle name="出力 6 3" xfId="250"/>
    <cellStyle name="出力 6 4" xfId="181"/>
    <cellStyle name="出力 6 5" xfId="654"/>
    <cellStyle name="出力 7" xfId="99"/>
    <cellStyle name="出力 7 2" xfId="385"/>
    <cellStyle name="出力 7 2 10" xfId="936"/>
    <cellStyle name="出力 7 2 2" xfId="584"/>
    <cellStyle name="出力 7 2 3" xfId="694"/>
    <cellStyle name="出力 7 2 4" xfId="801"/>
    <cellStyle name="出力 7 2 5" xfId="658"/>
    <cellStyle name="出力 7 2 6" xfId="649"/>
    <cellStyle name="出力 7 2 7" xfId="205"/>
    <cellStyle name="出力 7 2 8" xfId="474"/>
    <cellStyle name="出力 7 2 9" xfId="657"/>
    <cellStyle name="出力 7 3" xfId="222"/>
    <cellStyle name="出力 7 4" xfId="194"/>
    <cellStyle name="出力 7 5" xfId="524"/>
    <cellStyle name="出力 8" xfId="124"/>
    <cellStyle name="出力 8 2" xfId="408"/>
    <cellStyle name="出力 8 2 10" xfId="1105"/>
    <cellStyle name="出力 8 2 2" xfId="560"/>
    <cellStyle name="出力 8 2 3" xfId="717"/>
    <cellStyle name="出力 8 2 4" xfId="824"/>
    <cellStyle name="出力 8 2 5" xfId="890"/>
    <cellStyle name="出力 8 2 6" xfId="522"/>
    <cellStyle name="出力 8 2 7" xfId="976"/>
    <cellStyle name="出力 8 2 8" xfId="1041"/>
    <cellStyle name="出力 8 2 9" xfId="652"/>
    <cellStyle name="出力 8 3" xfId="247"/>
    <cellStyle name="出力 8 4" xfId="489"/>
    <cellStyle name="出力 8 5" xfId="499"/>
    <cellStyle name="出力 9" xfId="130"/>
    <cellStyle name="出力 9 2" xfId="414"/>
    <cellStyle name="出力 9 2 10" xfId="1111"/>
    <cellStyle name="出力 9 2 2" xfId="545"/>
    <cellStyle name="出力 9 2 3" xfId="723"/>
    <cellStyle name="出力 9 2 4" xfId="830"/>
    <cellStyle name="出力 9 2 5" xfId="896"/>
    <cellStyle name="出力 9 2 6" xfId="663"/>
    <cellStyle name="出力 9 2 7" xfId="982"/>
    <cellStyle name="出力 9 2 8" xfId="1047"/>
    <cellStyle name="出力 9 2 9" xfId="605"/>
    <cellStyle name="出力 9 3" xfId="253"/>
    <cellStyle name="出力 9 4" xfId="597"/>
    <cellStyle name="出力 9 5" xfId="635"/>
    <cellStyle name="悪い" xfId="34"/>
    <cellStyle name="悪い 2" xfId="85"/>
    <cellStyle name="良い" xfId="35"/>
    <cellStyle name="良い 2" xfId="86"/>
    <cellStyle name="見出し 1" xfId="36"/>
    <cellStyle name="見出し 1 2" xfId="87"/>
    <cellStyle name="見出し 2" xfId="37"/>
    <cellStyle name="見出し 2 2" xfId="88"/>
    <cellStyle name="見出し 3" xfId="38"/>
    <cellStyle name="見出し 3 2" xfId="89"/>
    <cellStyle name="見出し 4" xfId="39"/>
    <cellStyle name="見出し 4 2" xfId="90"/>
    <cellStyle name="計算" xfId="40"/>
    <cellStyle name="計算 10" xfId="156"/>
    <cellStyle name="計算 10 2" xfId="440"/>
    <cellStyle name="計算 10 2 10" xfId="1137"/>
    <cellStyle name="計算 10 2 2" xfId="539"/>
    <cellStyle name="計算 10 2 3" xfId="749"/>
    <cellStyle name="計算 10 2 4" xfId="856"/>
    <cellStyle name="計算 10 2 5" xfId="922"/>
    <cellStyle name="計算 10 2 6" xfId="567"/>
    <cellStyle name="計算 10 2 7" xfId="1008"/>
    <cellStyle name="計算 10 2 8" xfId="1073"/>
    <cellStyle name="計算 10 2 9" xfId="946"/>
    <cellStyle name="計算 10 3" xfId="279"/>
    <cellStyle name="計算 10 4" xfId="473"/>
    <cellStyle name="計算 10 5" xfId="202"/>
    <cellStyle name="計算 11" xfId="160"/>
    <cellStyle name="計算 11 2" xfId="444"/>
    <cellStyle name="計算 11 2 10" xfId="1141"/>
    <cellStyle name="計算 11 2 2" xfId="197"/>
    <cellStyle name="計算 11 2 3" xfId="753"/>
    <cellStyle name="計算 11 2 4" xfId="860"/>
    <cellStyle name="計算 11 2 5" xfId="926"/>
    <cellStyle name="計算 11 2 6" xfId="864"/>
    <cellStyle name="計算 11 2 7" xfId="1012"/>
    <cellStyle name="計算 11 2 8" xfId="1077"/>
    <cellStyle name="計算 11 2 9" xfId="1016"/>
    <cellStyle name="計算 11 3" xfId="283"/>
    <cellStyle name="計算 11 4" xfId="468"/>
    <cellStyle name="計算 11 5" xfId="639"/>
    <cellStyle name="計算 12" xfId="111"/>
    <cellStyle name="計算 12 2" xfId="395"/>
    <cellStyle name="計算 12 2 10" xfId="1092"/>
    <cellStyle name="計算 12 2 2" xfId="214"/>
    <cellStyle name="計算 12 2 3" xfId="704"/>
    <cellStyle name="計算 12 2 4" xfId="811"/>
    <cellStyle name="計算 12 2 5" xfId="877"/>
    <cellStyle name="計算 12 2 6" xfId="787"/>
    <cellStyle name="計算 12 2 7" xfId="963"/>
    <cellStyle name="計算 12 2 8" xfId="1028"/>
    <cellStyle name="計算 12 2 9" xfId="765"/>
    <cellStyle name="計算 12 3" xfId="234"/>
    <cellStyle name="計算 12 4" xfId="486"/>
    <cellStyle name="計算 12 5" xfId="572"/>
    <cellStyle name="計算 13" xfId="162"/>
    <cellStyle name="計算 13 2" xfId="446"/>
    <cellStyle name="計算 13 2 10" xfId="1143"/>
    <cellStyle name="計算 13 2 2" xfId="199"/>
    <cellStyle name="計算 13 2 3" xfId="755"/>
    <cellStyle name="計算 13 2 4" xfId="862"/>
    <cellStyle name="計算 13 2 5" xfId="928"/>
    <cellStyle name="計算 13 2 6" xfId="687"/>
    <cellStyle name="計算 13 2 7" xfId="1014"/>
    <cellStyle name="計算 13 2 8" xfId="1079"/>
    <cellStyle name="計算 13 2 9" xfId="592"/>
    <cellStyle name="計算 13 3" xfId="285"/>
    <cellStyle name="計算 13 4" xfId="469"/>
    <cellStyle name="計算 13 5" xfId="621"/>
    <cellStyle name="計算 14" xfId="383"/>
    <cellStyle name="計算 14 10" xfId="948"/>
    <cellStyle name="計算 14 2" xfId="556"/>
    <cellStyle name="計算 14 3" xfId="692"/>
    <cellStyle name="計算 14 4" xfId="799"/>
    <cellStyle name="計算 14 5" xfId="761"/>
    <cellStyle name="計算 14 6" xfId="769"/>
    <cellStyle name="計算 14 7" xfId="793"/>
    <cellStyle name="計算 14 8" xfId="931"/>
    <cellStyle name="計算 14 9" xfId="780"/>
    <cellStyle name="計算 15" xfId="213"/>
    <cellStyle name="計算 16" xfId="506"/>
    <cellStyle name="計算 17" xfId="190"/>
    <cellStyle name="計算 18" xfId="91"/>
    <cellStyle name="計算 2" xfId="123"/>
    <cellStyle name="計算 2 2" xfId="407"/>
    <cellStyle name="計算 2 2 10" xfId="1104"/>
    <cellStyle name="計算 2 2 2" xfId="557"/>
    <cellStyle name="計算 2 2 3" xfId="716"/>
    <cellStyle name="計算 2 2 4" xfId="823"/>
    <cellStyle name="計算 2 2 5" xfId="889"/>
    <cellStyle name="計算 2 2 6" xfId="500"/>
    <cellStyle name="計算 2 2 7" xfId="975"/>
    <cellStyle name="計算 2 2 8" xfId="1040"/>
    <cellStyle name="計算 2 2 9" xfId="688"/>
    <cellStyle name="計算 2 3" xfId="246"/>
    <cellStyle name="計算 2 4" xfId="628"/>
    <cellStyle name="計算 2 5" xfId="634"/>
    <cellStyle name="計算 3" xfId="122"/>
    <cellStyle name="計算 3 2" xfId="406"/>
    <cellStyle name="計算 3 2 10" xfId="1103"/>
    <cellStyle name="計算 3 2 2" xfId="558"/>
    <cellStyle name="計算 3 2 3" xfId="715"/>
    <cellStyle name="計算 3 2 4" xfId="822"/>
    <cellStyle name="計算 3 2 5" xfId="888"/>
    <cellStyle name="計算 3 2 6" xfId="867"/>
    <cellStyle name="計算 3 2 7" xfId="974"/>
    <cellStyle name="計算 3 2 8" xfId="1039"/>
    <cellStyle name="計算 3 2 9" xfId="1018"/>
    <cellStyle name="計算 3 3" xfId="245"/>
    <cellStyle name="計算 3 4" xfId="498"/>
    <cellStyle name="計算 3 5" xfId="193"/>
    <cellStyle name="計算 4" xfId="138"/>
    <cellStyle name="計算 4 2" xfId="422"/>
    <cellStyle name="計算 4 2 10" xfId="1119"/>
    <cellStyle name="計算 4 2 2" xfId="218"/>
    <cellStyle name="計算 4 2 3" xfId="731"/>
    <cellStyle name="計算 4 2 4" xfId="838"/>
    <cellStyle name="計算 4 2 5" xfId="904"/>
    <cellStyle name="計算 4 2 6" xfId="786"/>
    <cellStyle name="計算 4 2 7" xfId="990"/>
    <cellStyle name="計算 4 2 8" xfId="1055"/>
    <cellStyle name="計算 4 2 9" xfId="518"/>
    <cellStyle name="計算 4 3" xfId="261"/>
    <cellStyle name="計算 4 4" xfId="609"/>
    <cellStyle name="計算 4 5" xfId="638"/>
    <cellStyle name="計算 5" xfId="128"/>
    <cellStyle name="計算 5 2" xfId="412"/>
    <cellStyle name="計算 5 2 10" xfId="1109"/>
    <cellStyle name="計算 5 2 2" xfId="552"/>
    <cellStyle name="計算 5 2 3" xfId="721"/>
    <cellStyle name="計算 5 2 4" xfId="828"/>
    <cellStyle name="計算 5 2 5" xfId="894"/>
    <cellStyle name="計算 5 2 6" xfId="659"/>
    <cellStyle name="計算 5 2 7" xfId="980"/>
    <cellStyle name="計算 5 2 8" xfId="1045"/>
    <cellStyle name="計算 5 2 9" xfId="490"/>
    <cellStyle name="計算 5 3" xfId="251"/>
    <cellStyle name="計算 5 4" xfId="601"/>
    <cellStyle name="計算 5 5" xfId="595"/>
    <cellStyle name="計算 6" xfId="144"/>
    <cellStyle name="計算 6 2" xfId="428"/>
    <cellStyle name="計算 6 2 10" xfId="1125"/>
    <cellStyle name="計算 6 2 2" xfId="540"/>
    <cellStyle name="計算 6 2 3" xfId="737"/>
    <cellStyle name="計算 6 2 4" xfId="844"/>
    <cellStyle name="計算 6 2 5" xfId="910"/>
    <cellStyle name="計算 6 2 6" xfId="655"/>
    <cellStyle name="計算 6 2 7" xfId="996"/>
    <cellStyle name="計算 6 2 8" xfId="1061"/>
    <cellStyle name="計算 6 2 9" xfId="953"/>
    <cellStyle name="計算 6 3" xfId="267"/>
    <cellStyle name="計算 6 4" xfId="494"/>
    <cellStyle name="計算 6 5" xfId="173"/>
    <cellStyle name="計算 7" xfId="148"/>
    <cellStyle name="計算 7 2" xfId="432"/>
    <cellStyle name="計算 7 2 10" xfId="1129"/>
    <cellStyle name="計算 7 2 2" xfId="177"/>
    <cellStyle name="計算 7 2 3" xfId="741"/>
    <cellStyle name="計算 7 2 4" xfId="848"/>
    <cellStyle name="計算 7 2 5" xfId="914"/>
    <cellStyle name="計算 7 2 6" xfId="683"/>
    <cellStyle name="計算 7 2 7" xfId="1000"/>
    <cellStyle name="計算 7 2 8" xfId="1065"/>
    <cellStyle name="計算 7 2 9" xfId="866"/>
    <cellStyle name="計算 7 3" xfId="271"/>
    <cellStyle name="計算 7 4" xfId="456"/>
    <cellStyle name="計算 7 5" xfId="577"/>
    <cellStyle name="計算 8" xfId="152"/>
    <cellStyle name="計算 8 2" xfId="436"/>
    <cellStyle name="計算 8 2 10" xfId="1133"/>
    <cellStyle name="計算 8 2 2" xfId="553"/>
    <cellStyle name="計算 8 2 3" xfId="745"/>
    <cellStyle name="計算 8 2 4" xfId="852"/>
    <cellStyle name="計算 8 2 5" xfId="918"/>
    <cellStyle name="計算 8 2 6" xfId="669"/>
    <cellStyle name="計算 8 2 7" xfId="1004"/>
    <cellStyle name="計算 8 2 8" xfId="1069"/>
    <cellStyle name="計算 8 2 9" xfId="224"/>
    <cellStyle name="計算 8 3" xfId="275"/>
    <cellStyle name="計算 8 4" xfId="219"/>
    <cellStyle name="計算 8 5" xfId="172"/>
    <cellStyle name="計算 9" xfId="132"/>
    <cellStyle name="計算 9 2" xfId="416"/>
    <cellStyle name="計算 9 2 10" xfId="1113"/>
    <cellStyle name="計算 9 2 2" xfId="537"/>
    <cellStyle name="計算 9 2 3" xfId="725"/>
    <cellStyle name="計算 9 2 4" xfId="832"/>
    <cellStyle name="計算 9 2 5" xfId="898"/>
    <cellStyle name="計算 9 2 6" xfId="766"/>
    <cellStyle name="計算 9 2 7" xfId="984"/>
    <cellStyle name="計算 9 2 8" xfId="1049"/>
    <cellStyle name="計算 9 2 9" xfId="579"/>
    <cellStyle name="計算 9 3" xfId="255"/>
    <cellStyle name="計算 9 4" xfId="623"/>
    <cellStyle name="計算 9 5" xfId="215"/>
    <cellStyle name="説明文" xfId="41"/>
    <cellStyle name="説明文 2" xfId="92"/>
    <cellStyle name="警告文" xfId="42"/>
    <cellStyle name="警告文 2" xfId="93"/>
    <cellStyle name="集計" xfId="43"/>
    <cellStyle name="集計 10" xfId="158"/>
    <cellStyle name="集計 10 2" xfId="442"/>
    <cellStyle name="集計 10 2 10" xfId="1139"/>
    <cellStyle name="集計 10 2 2" xfId="296"/>
    <cellStyle name="集計 10 2 3" xfId="751"/>
    <cellStyle name="集計 10 2 4" xfId="858"/>
    <cellStyle name="集計 10 2 5" xfId="924"/>
    <cellStyle name="集計 10 2 6" xfId="220"/>
    <cellStyle name="集計 10 2 7" xfId="1010"/>
    <cellStyle name="集計 10 2 8" xfId="1075"/>
    <cellStyle name="集計 10 2 9" xfId="930"/>
    <cellStyle name="集計 10 3" xfId="281"/>
    <cellStyle name="集計 10 4" xfId="472"/>
    <cellStyle name="集計 10 5" xfId="529"/>
    <cellStyle name="集計 11" xfId="161"/>
    <cellStyle name="集計 11 2" xfId="445"/>
    <cellStyle name="集計 11 2 10" xfId="1142"/>
    <cellStyle name="集計 11 2 2" xfId="198"/>
    <cellStyle name="集計 11 2 3" xfId="754"/>
    <cellStyle name="集計 11 2 4" xfId="861"/>
    <cellStyle name="集計 11 2 5" xfId="927"/>
    <cellStyle name="集計 11 2 6" xfId="170"/>
    <cellStyle name="集計 11 2 7" xfId="1013"/>
    <cellStyle name="集計 11 2 8" xfId="1078"/>
    <cellStyle name="集計 11 2 9" xfId="775"/>
    <cellStyle name="集計 11 3" xfId="284"/>
    <cellStyle name="集計 11 4" xfId="608"/>
    <cellStyle name="集計 11 5" xfId="483"/>
    <cellStyle name="集計 12" xfId="142"/>
    <cellStyle name="集計 12 2" xfId="426"/>
    <cellStyle name="集計 12 2 10" xfId="1123"/>
    <cellStyle name="集計 12 2 2" xfId="547"/>
    <cellStyle name="集計 12 2 3" xfId="735"/>
    <cellStyle name="集計 12 2 4" xfId="842"/>
    <cellStyle name="集計 12 2 5" xfId="908"/>
    <cellStyle name="集計 12 2 6" xfId="643"/>
    <cellStyle name="集計 12 2 7" xfId="994"/>
    <cellStyle name="集計 12 2 8" xfId="1059"/>
    <cellStyle name="集計 12 2 9" xfId="790"/>
    <cellStyle name="集計 12 3" xfId="265"/>
    <cellStyle name="集計 12 4" xfId="589"/>
    <cellStyle name="集計 12 5" xfId="288"/>
    <cellStyle name="集計 13" xfId="163"/>
    <cellStyle name="集計 13 2" xfId="447"/>
    <cellStyle name="集計 13 2 10" xfId="1144"/>
    <cellStyle name="集計 13 2 2" xfId="200"/>
    <cellStyle name="集計 13 2 3" xfId="756"/>
    <cellStyle name="集計 13 2 4" xfId="863"/>
    <cellStyle name="集計 13 2 5" xfId="929"/>
    <cellStyle name="集計 13 2 6" xfId="671"/>
    <cellStyle name="集計 13 2 7" xfId="1015"/>
    <cellStyle name="集計 13 2 8" xfId="1080"/>
    <cellStyle name="集計 13 2 9" xfId="937"/>
    <cellStyle name="集計 13 3" xfId="286"/>
    <cellStyle name="集計 13 4" xfId="604"/>
    <cellStyle name="集計 13 5" xfId="188"/>
    <cellStyle name="集計 14" xfId="384"/>
    <cellStyle name="集計 14 10" xfId="949"/>
    <cellStyle name="集計 14 2" xfId="530"/>
    <cellStyle name="集計 14 3" xfId="693"/>
    <cellStyle name="集計 14 4" xfId="800"/>
    <cellStyle name="集計 14 5" xfId="759"/>
    <cellStyle name="集計 14 6" xfId="676"/>
    <cellStyle name="集計 14 7" xfId="660"/>
    <cellStyle name="集計 14 8" xfId="943"/>
    <cellStyle name="集計 14 9" xfId="629"/>
    <cellStyle name="集計 15" xfId="216"/>
    <cellStyle name="集計 16" xfId="189"/>
    <cellStyle name="集計 17" xfId="555"/>
    <cellStyle name="集計 18" xfId="94"/>
    <cellStyle name="集計 2" xfId="125"/>
    <cellStyle name="集計 2 2" xfId="409"/>
    <cellStyle name="集計 2 2 10" xfId="1106"/>
    <cellStyle name="集計 2 2 2" xfId="559"/>
    <cellStyle name="集計 2 2 3" xfId="718"/>
    <cellStyle name="集計 2 2 4" xfId="825"/>
    <cellStyle name="集計 2 2 5" xfId="891"/>
    <cellStyle name="集計 2 2 6" xfId="795"/>
    <cellStyle name="集計 2 2 7" xfId="977"/>
    <cellStyle name="集計 2 2 8" xfId="1042"/>
    <cellStyle name="集計 2 2 9" xfId="630"/>
    <cellStyle name="集計 2 3" xfId="248"/>
    <cellStyle name="集計 2 4" xfId="195"/>
    <cellStyle name="集計 2 5" xfId="651"/>
    <cellStyle name="集計 3" xfId="108"/>
    <cellStyle name="集計 3 2" xfId="392"/>
    <cellStyle name="集計 3 2 10" xfId="1089"/>
    <cellStyle name="集計 3 2 2" xfId="653"/>
    <cellStyle name="集計 3 2 3" xfId="701"/>
    <cellStyle name="集計 3 2 4" xfId="808"/>
    <cellStyle name="集計 3 2 5" xfId="874"/>
    <cellStyle name="集計 3 2 6" xfId="951"/>
    <cellStyle name="集計 3 2 7" xfId="960"/>
    <cellStyle name="集計 3 2 8" xfId="1025"/>
    <cellStyle name="集計 3 2 9" xfId="1082"/>
    <cellStyle name="集計 3 3" xfId="231"/>
    <cellStyle name="集計 3 4" xfId="602"/>
    <cellStyle name="集計 3 5" xfId="587"/>
    <cellStyle name="集計 4" xfId="140"/>
    <cellStyle name="集計 4 2" xfId="424"/>
    <cellStyle name="集計 4 2 10" xfId="1121"/>
    <cellStyle name="集計 4 2 2" xfId="554"/>
    <cellStyle name="集計 4 2 3" xfId="733"/>
    <cellStyle name="集計 4 2 4" xfId="840"/>
    <cellStyle name="集計 4 2 5" xfId="906"/>
    <cellStyle name="集計 4 2 6" xfId="636"/>
    <cellStyle name="集計 4 2 7" xfId="992"/>
    <cellStyle name="集計 4 2 8" xfId="1057"/>
    <cellStyle name="集計 4 2 9" xfId="677"/>
    <cellStyle name="集計 4 3" xfId="263"/>
    <cellStyle name="集計 4 4" xfId="598"/>
    <cellStyle name="集計 4 5" xfId="481"/>
    <cellStyle name="集計 5" xfId="113"/>
    <cellStyle name="集計 5 2" xfId="397"/>
    <cellStyle name="集計 5 2 10" xfId="1094"/>
    <cellStyle name="集計 5 2 2" xfId="523"/>
    <cellStyle name="集計 5 2 3" xfId="706"/>
    <cellStyle name="集計 5 2 4" xfId="813"/>
    <cellStyle name="集計 5 2 5" xfId="879"/>
    <cellStyle name="集計 5 2 6" xfId="758"/>
    <cellStyle name="集計 5 2 7" xfId="965"/>
    <cellStyle name="集計 5 2 8" xfId="1030"/>
    <cellStyle name="集計 5 2 9" xfId="648"/>
    <cellStyle name="集計 5 3" xfId="236"/>
    <cellStyle name="集計 5 4" xfId="471"/>
    <cellStyle name="集計 5 5" xfId="186"/>
    <cellStyle name="集計 6" xfId="146"/>
    <cellStyle name="集計 6 2" xfId="430"/>
    <cellStyle name="集計 6 2 10" xfId="1127"/>
    <cellStyle name="集計 6 2 2" xfId="176"/>
    <cellStyle name="集計 6 2 3" xfId="739"/>
    <cellStyle name="集計 6 2 4" xfId="846"/>
    <cellStyle name="集計 6 2 5" xfId="912"/>
    <cellStyle name="集計 6 2 6" xfId="203"/>
    <cellStyle name="集計 6 2 7" xfId="998"/>
    <cellStyle name="集計 6 2 8" xfId="1063"/>
    <cellStyle name="集計 6 2 9" xfId="185"/>
    <cellStyle name="集計 6 3" xfId="269"/>
    <cellStyle name="集計 6 4" xfId="504"/>
    <cellStyle name="集計 6 5" xfId="192"/>
    <cellStyle name="集計 7" xfId="150"/>
    <cellStyle name="集計 7 2" xfId="434"/>
    <cellStyle name="集計 7 2 10" xfId="1131"/>
    <cellStyle name="集計 7 2 2" xfId="179"/>
    <cellStyle name="集計 7 2 3" xfId="743"/>
    <cellStyle name="集計 7 2 4" xfId="850"/>
    <cellStyle name="集計 7 2 5" xfId="916"/>
    <cellStyle name="集計 7 2 6" xfId="493"/>
    <cellStyle name="集計 7 2 7" xfId="1002"/>
    <cellStyle name="集計 7 2 8" xfId="1067"/>
    <cellStyle name="集計 7 2 9" xfId="466"/>
    <cellStyle name="集計 7 3" xfId="273"/>
    <cellStyle name="集計 7 4" xfId="501"/>
    <cellStyle name="集計 7 5" xfId="512"/>
    <cellStyle name="集計 8" xfId="154"/>
    <cellStyle name="集計 8 2" xfId="438"/>
    <cellStyle name="集計 8 2 10" xfId="1135"/>
    <cellStyle name="集計 8 2 2" xfId="546"/>
    <cellStyle name="集計 8 2 3" xfId="747"/>
    <cellStyle name="集計 8 2 4" xfId="854"/>
    <cellStyle name="集計 8 2 5" xfId="920"/>
    <cellStyle name="集計 8 2 6" xfId="778"/>
    <cellStyle name="集計 8 2 7" xfId="1006"/>
    <cellStyle name="集計 8 2 8" xfId="1071"/>
    <cellStyle name="集計 8 2 9" xfId="491"/>
    <cellStyle name="集計 8 3" xfId="277"/>
    <cellStyle name="集計 8 4" xfId="488"/>
    <cellStyle name="集計 8 5" xfId="516"/>
    <cellStyle name="集計 9" xfId="129"/>
    <cellStyle name="集計 9 2" xfId="413"/>
    <cellStyle name="集計 9 2 10" xfId="1110"/>
    <cellStyle name="集計 9 2 2" xfId="548"/>
    <cellStyle name="集計 9 2 3" xfId="722"/>
    <cellStyle name="集計 9 2 4" xfId="829"/>
    <cellStyle name="集計 9 2 5" xfId="895"/>
    <cellStyle name="集計 9 2 6" xfId="568"/>
    <cellStyle name="集計 9 2 7" xfId="981"/>
    <cellStyle name="集計 9 2 8" xfId="1046"/>
    <cellStyle name="集計 9 2 9" xfId="673"/>
    <cellStyle name="集計 9 3" xfId="252"/>
    <cellStyle name="集計 9 4" xfId="462"/>
    <cellStyle name="集計 9 5" xfId="576"/>
  </cellStyles>
  <dxfs count="111">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bgColor theme="4" tint="0.3999450666829432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border diagonalUp="0" diagonalDown="0">
        <left/>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color theme="1"/>
      </font>
      <fill>
        <patternFill>
          <bgColor theme="4" tint="0.3999450666829432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bgColor theme="4" tint="0.3999450666829432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auto="1"/>
      </font>
      <fill>
        <patternFill>
          <bgColor theme="4" tint="0.3999450666829432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strike val="0"/>
        <color auto="1"/>
      </font>
      <fill>
        <patternFill>
          <bgColor theme="4" tint="0.3999450666829432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6" tint="0.79998168889431442"/>
        </patternFill>
      </fill>
      <border>
        <left style="thin">
          <color auto="1"/>
        </left>
        <right style="thin">
          <color auto="1"/>
        </right>
        <top style="thin">
          <color auto="1"/>
        </top>
        <bottom style="thin">
          <color auto="1"/>
        </bottom>
        <vertical/>
        <horizontal/>
      </border>
    </dxf>
    <dxf>
      <font>
        <color rgb="FF9C0006"/>
      </font>
      <fill>
        <patternFill>
          <bgColor rgb="FFFFC7CE"/>
        </patternFill>
      </fill>
    </dxf>
    <dxf>
      <fill>
        <patternFill>
          <bgColor theme="6" tint="0.79998168889431442"/>
        </patternFill>
      </fill>
      <border>
        <left style="thin">
          <color theme="6" tint="-0.24994659260841701"/>
        </left>
        <right style="thin">
          <color theme="6" tint="-0.24994659260841701"/>
        </right>
        <top style="thin">
          <color theme="6" tint="-0.24994659260841701"/>
        </top>
        <bottom style="thin">
          <color theme="6" tint="-0.24994659260841701"/>
        </bottom>
        <vertical/>
        <horizontal/>
      </border>
    </dxf>
    <dxf>
      <fill>
        <patternFill>
          <bgColor theme="6" tint="0.79998168889431442"/>
        </patternFill>
      </fill>
      <border>
        <left style="thin">
          <color auto="1"/>
        </left>
        <right style="thin">
          <color auto="1"/>
        </right>
        <top style="thin">
          <color auto="1"/>
        </top>
        <bottom style="thin">
          <color auto="1"/>
        </bottom>
        <vertical/>
        <horizontal/>
      </border>
    </dxf>
    <dxf>
      <font>
        <color rgb="FF9C0006"/>
      </font>
      <fill>
        <patternFill>
          <bgColor rgb="FFFFC7CE"/>
        </patternFill>
      </fill>
    </dxf>
    <dxf>
      <fill>
        <patternFill>
          <bgColor theme="6" tint="0.79998168889431442"/>
        </patternFill>
      </fill>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rgb="FF9C0006"/>
      </font>
      <fill>
        <patternFill>
          <bgColor rgb="FFFFC7CE"/>
        </patternFill>
      </fill>
    </dxf>
    <dxf>
      <fill>
        <patternFill>
          <bgColor rgb="FFFFC7CE"/>
        </patternFill>
      </fill>
    </dxf>
    <dxf>
      <fill>
        <patternFill>
          <bgColor theme="6" tint="0.59996337778862885"/>
        </patternFill>
      </fill>
    </dxf>
    <dxf>
      <fill>
        <patternFill>
          <bgColor theme="6" tint="0.79998168889431442"/>
        </patternFill>
      </fill>
    </dxf>
    <dxf>
      <fill>
        <patternFill>
          <bgColor theme="6" tint="0.39994506668294322"/>
        </patternFill>
      </fill>
    </dxf>
    <dxf>
      <fill>
        <patternFill>
          <bgColor theme="5" tint="0.39994506668294322"/>
        </patternFill>
      </fill>
    </dxf>
    <dxf>
      <border>
        <left style="thin">
          <color rgb="FF9C0006"/>
        </left>
        <right style="thin">
          <color rgb="FF9C0006"/>
        </right>
        <top style="thin">
          <color rgb="FF9C0006"/>
        </top>
        <bottom style="thin">
          <color rgb="FF9C0006"/>
        </bottom>
        <vertical/>
        <horizontal/>
      </border>
    </dxf>
    <dxf>
      <fill>
        <patternFill>
          <bgColor theme="6" tint="0.7999816888943144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CCCC"/>
      <color rgb="FFCEB3A4"/>
      <color rgb="FF66FFFF"/>
      <color rgb="FFCCECFF"/>
      <color rgb="FFE4DA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N$12" noThreeD="1"/>
</file>

<file path=xl/ctrlProps/ctrlProp10.xml><?xml version="1.0" encoding="utf-8"?>
<formControlPr xmlns="http://schemas.microsoft.com/office/spreadsheetml/2009/9/main" objectType="CheckBox" fmlaLink="$N$20" lockText="1" noThreeD="1"/>
</file>

<file path=xl/ctrlProps/ctrlProp100.xml><?xml version="1.0" encoding="utf-8"?>
<formControlPr xmlns="http://schemas.microsoft.com/office/spreadsheetml/2009/9/main" objectType="CheckBox" fmlaLink="$Y$42" lockText="1" noThreeD="1"/>
</file>

<file path=xl/ctrlProps/ctrlProp101.xml><?xml version="1.0" encoding="utf-8"?>
<formControlPr xmlns="http://schemas.microsoft.com/office/spreadsheetml/2009/9/main" objectType="CheckBox" fmlaLink="$AA$42" lockText="1" noThreeD="1"/>
</file>

<file path=xl/ctrlProps/ctrlProp102.xml><?xml version="1.0" encoding="utf-8"?>
<formControlPr xmlns="http://schemas.microsoft.com/office/spreadsheetml/2009/9/main" objectType="CheckBox" fmlaLink="$Z$42" lockText="1" noThreeD="1"/>
</file>

<file path=xl/ctrlProps/ctrlProp103.xml><?xml version="1.0" encoding="utf-8"?>
<formControlPr xmlns="http://schemas.microsoft.com/office/spreadsheetml/2009/9/main" objectType="CheckBox" fmlaLink="$X$54" lockText="1" noThreeD="1"/>
</file>

<file path=xl/ctrlProps/ctrlProp104.xml><?xml version="1.0" encoding="utf-8"?>
<formControlPr xmlns="http://schemas.microsoft.com/office/spreadsheetml/2009/9/main" objectType="CheckBox" fmlaLink="$Y$54" lockText="1" noThreeD="1"/>
</file>

<file path=xl/ctrlProps/ctrlProp105.xml><?xml version="1.0" encoding="utf-8"?>
<formControlPr xmlns="http://schemas.microsoft.com/office/spreadsheetml/2009/9/main" objectType="CheckBox" fmlaLink="$Z$54" lockText="1" noThreeD="1"/>
</file>

<file path=xl/ctrlProps/ctrlProp106.xml><?xml version="1.0" encoding="utf-8"?>
<formControlPr xmlns="http://schemas.microsoft.com/office/spreadsheetml/2009/9/main" objectType="CheckBox" fmlaLink="$X$20" lockText="1" noThreeD="1"/>
</file>

<file path=xl/ctrlProps/ctrlProp107.xml><?xml version="1.0" encoding="utf-8"?>
<formControlPr xmlns="http://schemas.microsoft.com/office/spreadsheetml/2009/9/main" objectType="CheckBox" fmlaLink="$Y$20" lockText="1" noThreeD="1"/>
</file>

<file path=xl/ctrlProps/ctrlProp108.xml><?xml version="1.0" encoding="utf-8"?>
<formControlPr xmlns="http://schemas.microsoft.com/office/spreadsheetml/2009/9/main" objectType="CheckBox" fmlaLink="$Z$20" lockText="1" noThreeD="1"/>
</file>

<file path=xl/ctrlProps/ctrlProp109.xml><?xml version="1.0" encoding="utf-8"?>
<formControlPr xmlns="http://schemas.microsoft.com/office/spreadsheetml/2009/9/main" objectType="CheckBox" fmlaLink="$AA$20" lockText="1" noThreeD="1"/>
</file>

<file path=xl/ctrlProps/ctrlProp11.xml><?xml version="1.0" encoding="utf-8"?>
<formControlPr xmlns="http://schemas.microsoft.com/office/spreadsheetml/2009/9/main" objectType="CheckBox" fmlaLink="$O$20" lockText="1" noThreeD="1"/>
</file>

<file path=xl/ctrlProps/ctrlProp110.xml><?xml version="1.0" encoding="utf-8"?>
<formControlPr xmlns="http://schemas.microsoft.com/office/spreadsheetml/2009/9/main" objectType="CheckBox" fmlaLink="$X$50" lockText="1" noThreeD="1"/>
</file>

<file path=xl/ctrlProps/ctrlProp111.xml><?xml version="1.0" encoding="utf-8"?>
<formControlPr xmlns="http://schemas.microsoft.com/office/spreadsheetml/2009/9/main" objectType="CheckBox" fmlaLink="$Y$50" lockText="1" noThreeD="1"/>
</file>

<file path=xl/ctrlProps/ctrlProp112.xml><?xml version="1.0" encoding="utf-8"?>
<formControlPr xmlns="http://schemas.microsoft.com/office/spreadsheetml/2009/9/main" objectType="CheckBox" fmlaLink="$AA$50" lockText="1" noThreeD="1"/>
</file>

<file path=xl/ctrlProps/ctrlProp113.xml><?xml version="1.0" encoding="utf-8"?>
<formControlPr xmlns="http://schemas.microsoft.com/office/spreadsheetml/2009/9/main" objectType="CheckBox" fmlaLink="$X$60" lockText="1" noThreeD="1"/>
</file>

<file path=xl/ctrlProps/ctrlProp114.xml><?xml version="1.0" encoding="utf-8"?>
<formControlPr xmlns="http://schemas.microsoft.com/office/spreadsheetml/2009/9/main" objectType="CheckBox" fmlaLink="$Y$54" lockText="1" noThreeD="1"/>
</file>

<file path=xl/ctrlProps/ctrlProp115.xml><?xml version="1.0" encoding="utf-8"?>
<formControlPr xmlns="http://schemas.microsoft.com/office/spreadsheetml/2009/9/main" objectType="CheckBox" fmlaLink="$Z$54" lockText="1" noThreeD="1"/>
</file>

<file path=xl/ctrlProps/ctrlProp116.xml><?xml version="1.0" encoding="utf-8"?>
<formControlPr xmlns="http://schemas.microsoft.com/office/spreadsheetml/2009/9/main" objectType="CheckBox" fmlaLink="$AB$19" lockText="1" noThreeD="1"/>
</file>

<file path=xl/ctrlProps/ctrlProp117.xml><?xml version="1.0" encoding="utf-8"?>
<formControlPr xmlns="http://schemas.microsoft.com/office/spreadsheetml/2009/9/main" objectType="CheckBox" fmlaLink="$AB$20" lockText="1" noThreeD="1"/>
</file>

<file path=xl/ctrlProps/ctrlProp118.xml><?xml version="1.0" encoding="utf-8"?>
<formControlPr xmlns="http://schemas.microsoft.com/office/spreadsheetml/2009/9/main" objectType="CheckBox" fmlaLink="$X$62" lockText="1" noThreeD="1"/>
</file>

<file path=xl/ctrlProps/ctrlProp119.xml><?xml version="1.0" encoding="utf-8"?>
<formControlPr xmlns="http://schemas.microsoft.com/office/spreadsheetml/2009/9/main" objectType="CheckBox" fmlaLink="$Y$62" lockText="1" noThreeD="1"/>
</file>

<file path=xl/ctrlProps/ctrlProp12.xml><?xml version="1.0" encoding="utf-8"?>
<formControlPr xmlns="http://schemas.microsoft.com/office/spreadsheetml/2009/9/main" objectType="CheckBox" fmlaLink="$P$20" lockText="1" noThreeD="1"/>
</file>

<file path=xl/ctrlProps/ctrlProp120.xml><?xml version="1.0" encoding="utf-8"?>
<formControlPr xmlns="http://schemas.microsoft.com/office/spreadsheetml/2009/9/main" objectType="CheckBox" fmlaLink="$Z$62" lockText="1" noThreeD="1"/>
</file>

<file path=xl/ctrlProps/ctrlProp121.xml><?xml version="1.0" encoding="utf-8"?>
<formControlPr xmlns="http://schemas.microsoft.com/office/spreadsheetml/2009/9/main" objectType="CheckBox" fmlaLink="$X$31" lockText="1" noThreeD="1"/>
</file>

<file path=xl/ctrlProps/ctrlProp122.xml><?xml version="1.0" encoding="utf-8"?>
<formControlPr xmlns="http://schemas.microsoft.com/office/spreadsheetml/2009/9/main" objectType="CheckBox" fmlaLink="$Y$31" lockText="1" noThreeD="1"/>
</file>

<file path=xl/ctrlProps/ctrlProp123.xml><?xml version="1.0" encoding="utf-8"?>
<formControlPr xmlns="http://schemas.microsoft.com/office/spreadsheetml/2009/9/main" objectType="CheckBox" fmlaLink="$Z$31" lockText="1" noThreeD="1"/>
</file>

<file path=xl/ctrlProps/ctrlProp124.xml><?xml version="1.0" encoding="utf-8"?>
<formControlPr xmlns="http://schemas.microsoft.com/office/spreadsheetml/2009/9/main" objectType="CheckBox" fmlaLink="$X$55" lockText="1" noThreeD="1"/>
</file>

<file path=xl/ctrlProps/ctrlProp125.xml><?xml version="1.0" encoding="utf-8"?>
<formControlPr xmlns="http://schemas.microsoft.com/office/spreadsheetml/2009/9/main" objectType="CheckBox" fmlaLink="$Y$55" lockText="1" noThreeD="1"/>
</file>

<file path=xl/ctrlProps/ctrlProp126.xml><?xml version="1.0" encoding="utf-8"?>
<formControlPr xmlns="http://schemas.microsoft.com/office/spreadsheetml/2009/9/main" objectType="CheckBox" fmlaLink="$Z$55" lockText="1" noThreeD="1"/>
</file>

<file path=xl/ctrlProps/ctrlProp127.xml><?xml version="1.0" encoding="utf-8"?>
<formControlPr xmlns="http://schemas.microsoft.com/office/spreadsheetml/2009/9/main" objectType="CheckBox" fmlaLink="$X$56" lockText="1" noThreeD="1"/>
</file>

<file path=xl/ctrlProps/ctrlProp128.xml><?xml version="1.0" encoding="utf-8"?>
<formControlPr xmlns="http://schemas.microsoft.com/office/spreadsheetml/2009/9/main" objectType="CheckBox" fmlaLink="$Y$56" lockText="1" noThreeD="1"/>
</file>

<file path=xl/ctrlProps/ctrlProp129.xml><?xml version="1.0" encoding="utf-8"?>
<formControlPr xmlns="http://schemas.microsoft.com/office/spreadsheetml/2009/9/main" objectType="CheckBox" fmlaLink="$Z$56" lockText="1" noThreeD="1"/>
</file>

<file path=xl/ctrlProps/ctrlProp13.xml><?xml version="1.0" encoding="utf-8"?>
<formControlPr xmlns="http://schemas.microsoft.com/office/spreadsheetml/2009/9/main" objectType="CheckBox" fmlaLink="$N$21" lockText="1" noThreeD="1"/>
</file>

<file path=xl/ctrlProps/ctrlProp130.xml><?xml version="1.0" encoding="utf-8"?>
<formControlPr xmlns="http://schemas.microsoft.com/office/spreadsheetml/2009/9/main" objectType="CheckBox" fmlaLink="$X$61" lockText="1" noThreeD="1"/>
</file>

<file path=xl/ctrlProps/ctrlProp131.xml><?xml version="1.0" encoding="utf-8"?>
<formControlPr xmlns="http://schemas.microsoft.com/office/spreadsheetml/2009/9/main" objectType="CheckBox" fmlaLink="$Y$61" lockText="1" noThreeD="1"/>
</file>

<file path=xl/ctrlProps/ctrlProp132.xml><?xml version="1.0" encoding="utf-8"?>
<formControlPr xmlns="http://schemas.microsoft.com/office/spreadsheetml/2009/9/main" objectType="CheckBox" fmlaLink="$Z$61" lockText="1" noThreeD="1"/>
</file>

<file path=xl/ctrlProps/ctrlProp133.xml><?xml version="1.0" encoding="utf-8"?>
<formControlPr xmlns="http://schemas.microsoft.com/office/spreadsheetml/2009/9/main" objectType="CheckBox" fmlaLink="$X$14" lockText="1" noThreeD="1"/>
</file>

<file path=xl/ctrlProps/ctrlProp134.xml><?xml version="1.0" encoding="utf-8"?>
<formControlPr xmlns="http://schemas.microsoft.com/office/spreadsheetml/2009/9/main" objectType="CheckBox" fmlaLink="$Y$14" lockText="1" noThreeD="1"/>
</file>

<file path=xl/ctrlProps/ctrlProp135.xml><?xml version="1.0" encoding="utf-8"?>
<formControlPr xmlns="http://schemas.microsoft.com/office/spreadsheetml/2009/9/main" objectType="CheckBox" fmlaLink="$Z$14" lockText="1" noThreeD="1"/>
</file>

<file path=xl/ctrlProps/ctrlProp136.xml><?xml version="1.0" encoding="utf-8"?>
<formControlPr xmlns="http://schemas.microsoft.com/office/spreadsheetml/2009/9/main" objectType="CheckBox" fmlaLink="$X$26" lockText="1" noThreeD="1"/>
</file>

<file path=xl/ctrlProps/ctrlProp137.xml><?xml version="1.0" encoding="utf-8"?>
<formControlPr xmlns="http://schemas.microsoft.com/office/spreadsheetml/2009/9/main" objectType="CheckBox" fmlaLink="$Y$26" lockText="1" noThreeD="1"/>
</file>

<file path=xl/ctrlProps/ctrlProp138.xml><?xml version="1.0" encoding="utf-8"?>
<formControlPr xmlns="http://schemas.microsoft.com/office/spreadsheetml/2009/9/main" objectType="CheckBox" fmlaLink="$Z$26" lockText="1" noThreeD="1"/>
</file>

<file path=xl/ctrlProps/ctrlProp139.xml><?xml version="1.0" encoding="utf-8"?>
<formControlPr xmlns="http://schemas.microsoft.com/office/spreadsheetml/2009/9/main" objectType="CheckBox" fmlaLink="$X$37" lockText="1" noThreeD="1"/>
</file>

<file path=xl/ctrlProps/ctrlProp14.xml><?xml version="1.0" encoding="utf-8"?>
<formControlPr xmlns="http://schemas.microsoft.com/office/spreadsheetml/2009/9/main" objectType="CheckBox" fmlaLink="$O$21" lockText="1" noThreeD="1"/>
</file>

<file path=xl/ctrlProps/ctrlProp140.xml><?xml version="1.0" encoding="utf-8"?>
<formControlPr xmlns="http://schemas.microsoft.com/office/spreadsheetml/2009/9/main" objectType="CheckBox" fmlaLink="$Y$37" lockText="1" noThreeD="1"/>
</file>

<file path=xl/ctrlProps/ctrlProp141.xml><?xml version="1.0" encoding="utf-8"?>
<formControlPr xmlns="http://schemas.microsoft.com/office/spreadsheetml/2009/9/main" objectType="CheckBox" fmlaLink="$Z$37" lockText="1" noThreeD="1"/>
</file>

<file path=xl/ctrlProps/ctrlProp142.xml><?xml version="1.0" encoding="utf-8"?>
<formControlPr xmlns="http://schemas.microsoft.com/office/spreadsheetml/2009/9/main" objectType="CheckBox" fmlaLink="$X$46" lockText="1" noThreeD="1"/>
</file>

<file path=xl/ctrlProps/ctrlProp143.xml><?xml version="1.0" encoding="utf-8"?>
<formControlPr xmlns="http://schemas.microsoft.com/office/spreadsheetml/2009/9/main" objectType="CheckBox" fmlaLink="$Y$46" lockText="1" noThreeD="1"/>
</file>

<file path=xl/ctrlProps/ctrlProp144.xml><?xml version="1.0" encoding="utf-8"?>
<formControlPr xmlns="http://schemas.microsoft.com/office/spreadsheetml/2009/9/main" objectType="CheckBox" fmlaLink="$Z$46" lockText="1" noThreeD="1"/>
</file>

<file path=xl/ctrlProps/ctrlProp145.xml><?xml version="1.0" encoding="utf-8"?>
<formControlPr xmlns="http://schemas.microsoft.com/office/spreadsheetml/2009/9/main" objectType="CheckBox" fmlaLink="$Z$50" lockText="1" noThreeD="1"/>
</file>

<file path=xl/ctrlProps/ctrlProp146.xml><?xml version="1.0" encoding="utf-8"?>
<formControlPr xmlns="http://schemas.microsoft.com/office/spreadsheetml/2009/9/main" objectType="CheckBox" fmlaLink="$Y$60" lockText="1" noThreeD="1"/>
</file>

<file path=xl/ctrlProps/ctrlProp147.xml><?xml version="1.0" encoding="utf-8"?>
<formControlPr xmlns="http://schemas.microsoft.com/office/spreadsheetml/2009/9/main" objectType="CheckBox" fmlaLink="$Z$60" lockText="1" noThreeD="1"/>
</file>

<file path=xl/ctrlProps/ctrlProp15.xml><?xml version="1.0" encoding="utf-8"?>
<formControlPr xmlns="http://schemas.microsoft.com/office/spreadsheetml/2009/9/main" objectType="CheckBox" fmlaLink="$P$21" lockText="1" noThreeD="1"/>
</file>

<file path=xl/ctrlProps/ctrlProp16.xml><?xml version="1.0" encoding="utf-8"?>
<formControlPr xmlns="http://schemas.microsoft.com/office/spreadsheetml/2009/9/main" objectType="CheckBox" fmlaLink="$N$22" lockText="1" noThreeD="1"/>
</file>

<file path=xl/ctrlProps/ctrlProp17.xml><?xml version="1.0" encoding="utf-8"?>
<formControlPr xmlns="http://schemas.microsoft.com/office/spreadsheetml/2009/9/main" objectType="CheckBox" fmlaLink="$O$22" lockText="1" noThreeD="1"/>
</file>

<file path=xl/ctrlProps/ctrlProp18.xml><?xml version="1.0" encoding="utf-8"?>
<formControlPr xmlns="http://schemas.microsoft.com/office/spreadsheetml/2009/9/main" objectType="CheckBox" fmlaLink="$P$22" lockText="1" noThreeD="1"/>
</file>

<file path=xl/ctrlProps/ctrlProp19.xml><?xml version="1.0" encoding="utf-8"?>
<formControlPr xmlns="http://schemas.microsoft.com/office/spreadsheetml/2009/9/main" objectType="CheckBox" fmlaLink="$N$23" lockText="1" noThreeD="1"/>
</file>

<file path=xl/ctrlProps/ctrlProp2.xml><?xml version="1.0" encoding="utf-8"?>
<formControlPr xmlns="http://schemas.microsoft.com/office/spreadsheetml/2009/9/main" objectType="CheckBox" fmlaLink="$O$12" lockText="1" noThreeD="1"/>
</file>

<file path=xl/ctrlProps/ctrlProp20.xml><?xml version="1.0" encoding="utf-8"?>
<formControlPr xmlns="http://schemas.microsoft.com/office/spreadsheetml/2009/9/main" objectType="CheckBox" fmlaLink="$O$23" lockText="1" noThreeD="1"/>
</file>

<file path=xl/ctrlProps/ctrlProp21.xml><?xml version="1.0" encoding="utf-8"?>
<formControlPr xmlns="http://schemas.microsoft.com/office/spreadsheetml/2009/9/main" objectType="CheckBox" fmlaLink="$P$23" lockText="1" noThreeD="1"/>
</file>

<file path=xl/ctrlProps/ctrlProp22.xml><?xml version="1.0" encoding="utf-8"?>
<formControlPr xmlns="http://schemas.microsoft.com/office/spreadsheetml/2009/9/main" objectType="CheckBox" fmlaLink="$N$24" lockText="1" noThreeD="1"/>
</file>

<file path=xl/ctrlProps/ctrlProp23.xml><?xml version="1.0" encoding="utf-8"?>
<formControlPr xmlns="http://schemas.microsoft.com/office/spreadsheetml/2009/9/main" objectType="CheckBox" fmlaLink="$O$24" lockText="1" noThreeD="1"/>
</file>

<file path=xl/ctrlProps/ctrlProp24.xml><?xml version="1.0" encoding="utf-8"?>
<formControlPr xmlns="http://schemas.microsoft.com/office/spreadsheetml/2009/9/main" objectType="CheckBox" fmlaLink="$P$24" lockText="1" noThreeD="1"/>
</file>

<file path=xl/ctrlProps/ctrlProp25.xml><?xml version="1.0" encoding="utf-8"?>
<formControlPr xmlns="http://schemas.microsoft.com/office/spreadsheetml/2009/9/main" objectType="CheckBox" fmlaLink="$W$12" lockText="1" noThreeD="1"/>
</file>

<file path=xl/ctrlProps/ctrlProp26.xml><?xml version="1.0" encoding="utf-8"?>
<formControlPr xmlns="http://schemas.microsoft.com/office/spreadsheetml/2009/9/main" objectType="CheckBox" fmlaLink="$X$12" lockText="1" noThreeD="1"/>
</file>

<file path=xl/ctrlProps/ctrlProp27.xml><?xml version="1.0" encoding="utf-8"?>
<formControlPr xmlns="http://schemas.microsoft.com/office/spreadsheetml/2009/9/main" objectType="CheckBox" fmlaLink="$Y$12" lockText="1" noThreeD="1"/>
</file>

<file path=xl/ctrlProps/ctrlProp28.xml><?xml version="1.0" encoding="utf-8"?>
<formControlPr xmlns="http://schemas.microsoft.com/office/spreadsheetml/2009/9/main" objectType="CheckBox" fmlaLink="$W$18" lockText="1" noThreeD="1"/>
</file>

<file path=xl/ctrlProps/ctrlProp29.xml><?xml version="1.0" encoding="utf-8"?>
<formControlPr xmlns="http://schemas.microsoft.com/office/spreadsheetml/2009/9/main" objectType="CheckBox" fmlaLink="$X$18" lockText="1" noThreeD="1"/>
</file>

<file path=xl/ctrlProps/ctrlProp3.xml><?xml version="1.0" encoding="utf-8"?>
<formControlPr xmlns="http://schemas.microsoft.com/office/spreadsheetml/2009/9/main" objectType="CheckBox" fmlaLink="$P$12" lockText="1" noThreeD="1"/>
</file>

<file path=xl/ctrlProps/ctrlProp30.xml><?xml version="1.0" encoding="utf-8"?>
<formControlPr xmlns="http://schemas.microsoft.com/office/spreadsheetml/2009/9/main" objectType="CheckBox" fmlaLink="$Y$18" lockText="1" noThreeD="1"/>
</file>

<file path=xl/ctrlProps/ctrlProp31.xml><?xml version="1.0" encoding="utf-8"?>
<formControlPr xmlns="http://schemas.microsoft.com/office/spreadsheetml/2009/9/main" objectType="CheckBox" fmlaLink="$Z$18" lockText="1" noThreeD="1"/>
</file>

<file path=xl/ctrlProps/ctrlProp32.xml><?xml version="1.0" encoding="utf-8"?>
<formControlPr xmlns="http://schemas.microsoft.com/office/spreadsheetml/2009/9/main" objectType="CheckBox" fmlaLink="$AA$18" lockText="1" noThreeD="1"/>
</file>

<file path=xl/ctrlProps/ctrlProp33.xml><?xml version="1.0" encoding="utf-8"?>
<formControlPr xmlns="http://schemas.microsoft.com/office/spreadsheetml/2009/9/main" objectType="CheckBox" fmlaLink="$W$19" lockText="1" noThreeD="1"/>
</file>

<file path=xl/ctrlProps/ctrlProp34.xml><?xml version="1.0" encoding="utf-8"?>
<formControlPr xmlns="http://schemas.microsoft.com/office/spreadsheetml/2009/9/main" objectType="CheckBox" fmlaLink="$X$19" lockText="1" noThreeD="1"/>
</file>

<file path=xl/ctrlProps/ctrlProp35.xml><?xml version="1.0" encoding="utf-8"?>
<formControlPr xmlns="http://schemas.microsoft.com/office/spreadsheetml/2009/9/main" objectType="CheckBox" fmlaLink="$Y$19" lockText="1" noThreeD="1"/>
</file>

<file path=xl/ctrlProps/ctrlProp36.xml><?xml version="1.0" encoding="utf-8"?>
<formControlPr xmlns="http://schemas.microsoft.com/office/spreadsheetml/2009/9/main" objectType="CheckBox" fmlaLink="$Z$19" lockText="1" noThreeD="1"/>
</file>

<file path=xl/ctrlProps/ctrlProp37.xml><?xml version="1.0" encoding="utf-8"?>
<formControlPr xmlns="http://schemas.microsoft.com/office/spreadsheetml/2009/9/main" objectType="CheckBox" fmlaLink="$AA$19" lockText="1" noThreeD="1"/>
</file>

<file path=xl/ctrlProps/ctrlProp38.xml><?xml version="1.0" encoding="utf-8"?>
<formControlPr xmlns="http://schemas.microsoft.com/office/spreadsheetml/2009/9/main" objectType="CheckBox" fmlaLink="$W$12" lockText="1" noThreeD="1"/>
</file>

<file path=xl/ctrlProps/ctrlProp39.xml><?xml version="1.0" encoding="utf-8"?>
<formControlPr xmlns="http://schemas.microsoft.com/office/spreadsheetml/2009/9/main" objectType="CheckBox" fmlaLink="$X$12" lockText="1" noThreeD="1"/>
</file>

<file path=xl/ctrlProps/ctrlProp4.xml><?xml version="1.0" encoding="utf-8"?>
<formControlPr xmlns="http://schemas.microsoft.com/office/spreadsheetml/2009/9/main" objectType="CheckBox" fmlaLink="$N$18" lockText="1" noThreeD="1"/>
</file>

<file path=xl/ctrlProps/ctrlProp40.xml><?xml version="1.0" encoding="utf-8"?>
<formControlPr xmlns="http://schemas.microsoft.com/office/spreadsheetml/2009/9/main" objectType="CheckBox" fmlaLink="$Y$12" lockText="1" noThreeD="1"/>
</file>

<file path=xl/ctrlProps/ctrlProp41.xml><?xml version="1.0" encoding="utf-8"?>
<formControlPr xmlns="http://schemas.microsoft.com/office/spreadsheetml/2009/9/main" objectType="CheckBox" fmlaLink="$W$18" lockText="1" noThreeD="1"/>
</file>

<file path=xl/ctrlProps/ctrlProp42.xml><?xml version="1.0" encoding="utf-8"?>
<formControlPr xmlns="http://schemas.microsoft.com/office/spreadsheetml/2009/9/main" objectType="CheckBox" fmlaLink="$X$18" lockText="1" noThreeD="1"/>
</file>

<file path=xl/ctrlProps/ctrlProp43.xml><?xml version="1.0" encoding="utf-8"?>
<formControlPr xmlns="http://schemas.microsoft.com/office/spreadsheetml/2009/9/main" objectType="CheckBox" fmlaLink="$Y$18" lockText="1" noThreeD="1"/>
</file>

<file path=xl/ctrlProps/ctrlProp44.xml><?xml version="1.0" encoding="utf-8"?>
<formControlPr xmlns="http://schemas.microsoft.com/office/spreadsheetml/2009/9/main" objectType="CheckBox" fmlaLink="$Z$18" lockText="1" noThreeD="1"/>
</file>

<file path=xl/ctrlProps/ctrlProp45.xml><?xml version="1.0" encoding="utf-8"?>
<formControlPr xmlns="http://schemas.microsoft.com/office/spreadsheetml/2009/9/main" objectType="CheckBox" fmlaLink="$AA$18" lockText="1" noThreeD="1"/>
</file>

<file path=xl/ctrlProps/ctrlProp46.xml><?xml version="1.0" encoding="utf-8"?>
<formControlPr xmlns="http://schemas.microsoft.com/office/spreadsheetml/2009/9/main" objectType="CheckBox" fmlaLink="$W$19" lockText="1" noThreeD="1"/>
</file>

<file path=xl/ctrlProps/ctrlProp47.xml><?xml version="1.0" encoding="utf-8"?>
<formControlPr xmlns="http://schemas.microsoft.com/office/spreadsheetml/2009/9/main" objectType="CheckBox" fmlaLink="$X$19" lockText="1" noThreeD="1"/>
</file>

<file path=xl/ctrlProps/ctrlProp48.xml><?xml version="1.0" encoding="utf-8"?>
<formControlPr xmlns="http://schemas.microsoft.com/office/spreadsheetml/2009/9/main" objectType="CheckBox" fmlaLink="$Y$19" lockText="1" noThreeD="1"/>
</file>

<file path=xl/ctrlProps/ctrlProp49.xml><?xml version="1.0" encoding="utf-8"?>
<formControlPr xmlns="http://schemas.microsoft.com/office/spreadsheetml/2009/9/main" objectType="CheckBox" fmlaLink="$Z$19" lockText="1" noThreeD="1"/>
</file>

<file path=xl/ctrlProps/ctrlProp5.xml><?xml version="1.0" encoding="utf-8"?>
<formControlPr xmlns="http://schemas.microsoft.com/office/spreadsheetml/2009/9/main" objectType="CheckBox" fmlaLink="$O$18" lockText="1" noThreeD="1"/>
</file>

<file path=xl/ctrlProps/ctrlProp50.xml><?xml version="1.0" encoding="utf-8"?>
<formControlPr xmlns="http://schemas.microsoft.com/office/spreadsheetml/2009/9/main" objectType="CheckBox" fmlaLink="$AA$19" lockText="1" noThreeD="1"/>
</file>

<file path=xl/ctrlProps/ctrlProp51.xml><?xml version="1.0" encoding="utf-8"?>
<formControlPr xmlns="http://schemas.microsoft.com/office/spreadsheetml/2009/9/main" objectType="CheckBox" fmlaLink="$X$12" lockText="1" noThreeD="1"/>
</file>

<file path=xl/ctrlProps/ctrlProp52.xml><?xml version="1.0" encoding="utf-8"?>
<formControlPr xmlns="http://schemas.microsoft.com/office/spreadsheetml/2009/9/main" objectType="CheckBox" fmlaLink="$Y$12" lockText="1" noThreeD="1"/>
</file>

<file path=xl/ctrlProps/ctrlProp53.xml><?xml version="1.0" encoding="utf-8"?>
<formControlPr xmlns="http://schemas.microsoft.com/office/spreadsheetml/2009/9/main" objectType="CheckBox" fmlaLink="$Z$12" lockText="1" noThreeD="1"/>
</file>

<file path=xl/ctrlProps/ctrlProp54.xml><?xml version="1.0" encoding="utf-8"?>
<formControlPr xmlns="http://schemas.microsoft.com/office/spreadsheetml/2009/9/main" objectType="CheckBox" fmlaLink="$X$17" lockText="1" noThreeD="1"/>
</file>

<file path=xl/ctrlProps/ctrlProp55.xml><?xml version="1.0" encoding="utf-8"?>
<formControlPr xmlns="http://schemas.microsoft.com/office/spreadsheetml/2009/9/main" objectType="CheckBox" fmlaLink="$Y$17" lockText="1" noThreeD="1"/>
</file>

<file path=xl/ctrlProps/ctrlProp56.xml><?xml version="1.0" encoding="utf-8"?>
<formControlPr xmlns="http://schemas.microsoft.com/office/spreadsheetml/2009/9/main" objectType="CheckBox" fmlaLink="$Z$17" lockText="1" noThreeD="1"/>
</file>

<file path=xl/ctrlProps/ctrlProp57.xml><?xml version="1.0" encoding="utf-8"?>
<formControlPr xmlns="http://schemas.microsoft.com/office/spreadsheetml/2009/9/main" objectType="CheckBox" fmlaLink="$X$22" lockText="1" noThreeD="1"/>
</file>

<file path=xl/ctrlProps/ctrlProp58.xml><?xml version="1.0" encoding="utf-8"?>
<formControlPr xmlns="http://schemas.microsoft.com/office/spreadsheetml/2009/9/main" objectType="CheckBox" fmlaLink="$Y$22" lockText="1" noThreeD="1"/>
</file>

<file path=xl/ctrlProps/ctrlProp59.xml><?xml version="1.0" encoding="utf-8"?>
<formControlPr xmlns="http://schemas.microsoft.com/office/spreadsheetml/2009/9/main" objectType="CheckBox" fmlaLink="$Z$22" lockText="1" noThreeD="1"/>
</file>

<file path=xl/ctrlProps/ctrlProp6.xml><?xml version="1.0" encoding="utf-8"?>
<formControlPr xmlns="http://schemas.microsoft.com/office/spreadsheetml/2009/9/main" objectType="CheckBox" fmlaLink="$P$18" lockText="1" noThreeD="1"/>
</file>

<file path=xl/ctrlProps/ctrlProp60.xml><?xml version="1.0" encoding="utf-8"?>
<formControlPr xmlns="http://schemas.microsoft.com/office/spreadsheetml/2009/9/main" objectType="CheckBox" fmlaLink="$X$21" lockText="1" noThreeD="1"/>
</file>

<file path=xl/ctrlProps/ctrlProp61.xml><?xml version="1.0" encoding="utf-8"?>
<formControlPr xmlns="http://schemas.microsoft.com/office/spreadsheetml/2009/9/main" objectType="CheckBox" fmlaLink="$Y$21" lockText="1" noThreeD="1"/>
</file>

<file path=xl/ctrlProps/ctrlProp62.xml><?xml version="1.0" encoding="utf-8"?>
<formControlPr xmlns="http://schemas.microsoft.com/office/spreadsheetml/2009/9/main" objectType="CheckBox" fmlaLink="$Z$21" lockText="1" noThreeD="1"/>
</file>

<file path=xl/ctrlProps/ctrlProp63.xml><?xml version="1.0" encoding="utf-8"?>
<formControlPr xmlns="http://schemas.microsoft.com/office/spreadsheetml/2009/9/main" objectType="CheckBox" fmlaLink="$X$27" lockText="1" noThreeD="1"/>
</file>

<file path=xl/ctrlProps/ctrlProp64.xml><?xml version="1.0" encoding="utf-8"?>
<formControlPr xmlns="http://schemas.microsoft.com/office/spreadsheetml/2009/9/main" objectType="CheckBox" fmlaLink="$Y$27" lockText="1" noThreeD="1"/>
</file>

<file path=xl/ctrlProps/ctrlProp65.xml><?xml version="1.0" encoding="utf-8"?>
<formControlPr xmlns="http://schemas.microsoft.com/office/spreadsheetml/2009/9/main" objectType="CheckBox" fmlaLink="$Z$27" lockText="1" noThreeD="1"/>
</file>

<file path=xl/ctrlProps/ctrlProp66.xml><?xml version="1.0" encoding="utf-8"?>
<formControlPr xmlns="http://schemas.microsoft.com/office/spreadsheetml/2009/9/main" objectType="CheckBox" fmlaLink="$X$26" lockText="1" noThreeD="1"/>
</file>

<file path=xl/ctrlProps/ctrlProp67.xml><?xml version="1.0" encoding="utf-8"?>
<formControlPr xmlns="http://schemas.microsoft.com/office/spreadsheetml/2009/9/main" objectType="CheckBox" fmlaLink="$Y$26" lockText="1" noThreeD="1"/>
</file>

<file path=xl/ctrlProps/ctrlProp68.xml><?xml version="1.0" encoding="utf-8"?>
<formControlPr xmlns="http://schemas.microsoft.com/office/spreadsheetml/2009/9/main" objectType="CheckBox" fmlaLink="$Z$26" lockText="1" noThreeD="1"/>
</file>

<file path=xl/ctrlProps/ctrlProp69.xml><?xml version="1.0" encoding="utf-8"?>
<formControlPr xmlns="http://schemas.microsoft.com/office/spreadsheetml/2009/9/main" objectType="CheckBox" fmlaLink="$W$12" lockText="1" noThreeD="1"/>
</file>

<file path=xl/ctrlProps/ctrlProp7.xml><?xml version="1.0" encoding="utf-8"?>
<formControlPr xmlns="http://schemas.microsoft.com/office/spreadsheetml/2009/9/main" objectType="CheckBox" fmlaLink="$P$19" lockText="1" noThreeD="1"/>
</file>

<file path=xl/ctrlProps/ctrlProp70.xml><?xml version="1.0" encoding="utf-8"?>
<formControlPr xmlns="http://schemas.microsoft.com/office/spreadsheetml/2009/9/main" objectType="CheckBox" fmlaLink="$X$12" lockText="1" noThreeD="1"/>
</file>

<file path=xl/ctrlProps/ctrlProp71.xml><?xml version="1.0" encoding="utf-8"?>
<formControlPr xmlns="http://schemas.microsoft.com/office/spreadsheetml/2009/9/main" objectType="CheckBox" fmlaLink="$Y$12" lockText="1" noThreeD="1"/>
</file>

<file path=xl/ctrlProps/ctrlProp72.xml><?xml version="1.0" encoding="utf-8"?>
<formControlPr xmlns="http://schemas.microsoft.com/office/spreadsheetml/2009/9/main" objectType="CheckBox" fmlaLink="$W$17" lockText="1" noThreeD="1"/>
</file>

<file path=xl/ctrlProps/ctrlProp73.xml><?xml version="1.0" encoding="utf-8"?>
<formControlPr xmlns="http://schemas.microsoft.com/office/spreadsheetml/2009/9/main" objectType="CheckBox" fmlaLink="$X$17" lockText="1" noThreeD="1"/>
</file>

<file path=xl/ctrlProps/ctrlProp74.xml><?xml version="1.0" encoding="utf-8"?>
<formControlPr xmlns="http://schemas.microsoft.com/office/spreadsheetml/2009/9/main" objectType="CheckBox" fmlaLink="$Y$17" lockText="1" noThreeD="1"/>
</file>

<file path=xl/ctrlProps/ctrlProp75.xml><?xml version="1.0" encoding="utf-8"?>
<formControlPr xmlns="http://schemas.microsoft.com/office/spreadsheetml/2009/9/main" objectType="CheckBox" fmlaLink="$Z$17" lockText="1" noThreeD="1"/>
</file>

<file path=xl/ctrlProps/ctrlProp76.xml><?xml version="1.0" encoding="utf-8"?>
<formControlPr xmlns="http://schemas.microsoft.com/office/spreadsheetml/2009/9/main" objectType="CheckBox" fmlaLink="$AA$17" lockText="1" noThreeD="1"/>
</file>

<file path=xl/ctrlProps/ctrlProp77.xml><?xml version="1.0" encoding="utf-8"?>
<formControlPr xmlns="http://schemas.microsoft.com/office/spreadsheetml/2009/9/main" objectType="CheckBox" fmlaLink="$W$18" lockText="1" noThreeD="1"/>
</file>

<file path=xl/ctrlProps/ctrlProp78.xml><?xml version="1.0" encoding="utf-8"?>
<formControlPr xmlns="http://schemas.microsoft.com/office/spreadsheetml/2009/9/main" objectType="CheckBox" fmlaLink="$X$18" lockText="1" noThreeD="1"/>
</file>

<file path=xl/ctrlProps/ctrlProp79.xml><?xml version="1.0" encoding="utf-8"?>
<formControlPr xmlns="http://schemas.microsoft.com/office/spreadsheetml/2009/9/main" objectType="CheckBox" fmlaLink="$Y$18" lockText="1" noThreeD="1"/>
</file>

<file path=xl/ctrlProps/ctrlProp8.xml><?xml version="1.0" encoding="utf-8"?>
<formControlPr xmlns="http://schemas.microsoft.com/office/spreadsheetml/2009/9/main" objectType="CheckBox" fmlaLink="$O$19" lockText="1" noThreeD="1"/>
</file>

<file path=xl/ctrlProps/ctrlProp80.xml><?xml version="1.0" encoding="utf-8"?>
<formControlPr xmlns="http://schemas.microsoft.com/office/spreadsheetml/2009/9/main" objectType="CheckBox" fmlaLink="$Z$18" lockText="1" noThreeD="1"/>
</file>

<file path=xl/ctrlProps/ctrlProp81.xml><?xml version="1.0" encoding="utf-8"?>
<formControlPr xmlns="http://schemas.microsoft.com/office/spreadsheetml/2009/9/main" objectType="CheckBox" fmlaLink="$AA$18" lockText="1" noThreeD="1"/>
</file>

<file path=xl/ctrlProps/ctrlProp82.xml><?xml version="1.0" encoding="utf-8"?>
<formControlPr xmlns="http://schemas.microsoft.com/office/spreadsheetml/2009/9/main" objectType="CheckBox" fmlaLink="$R$12" lockText="1" noThreeD="1"/>
</file>

<file path=xl/ctrlProps/ctrlProp83.xml><?xml version="1.0" encoding="utf-8"?>
<formControlPr xmlns="http://schemas.microsoft.com/office/spreadsheetml/2009/9/main" objectType="CheckBox" fmlaLink="$S$12" lockText="1" noThreeD="1"/>
</file>

<file path=xl/ctrlProps/ctrlProp84.xml><?xml version="1.0" encoding="utf-8"?>
<formControlPr xmlns="http://schemas.microsoft.com/office/spreadsheetml/2009/9/main" objectType="CheckBox" fmlaLink="$T$12" lockText="1" noThreeD="1"/>
</file>

<file path=xl/ctrlProps/ctrlProp85.xml><?xml version="1.0" encoding="utf-8"?>
<formControlPr xmlns="http://schemas.microsoft.com/office/spreadsheetml/2009/9/main" objectType="CheckBox" fmlaLink="$R$17" lockText="1" noThreeD="1"/>
</file>

<file path=xl/ctrlProps/ctrlProp86.xml><?xml version="1.0" encoding="utf-8"?>
<formControlPr xmlns="http://schemas.microsoft.com/office/spreadsheetml/2009/9/main" objectType="CheckBox" fmlaLink="$S$17" lockText="1" noThreeD="1"/>
</file>

<file path=xl/ctrlProps/ctrlProp87.xml><?xml version="1.0" encoding="utf-8"?>
<formControlPr xmlns="http://schemas.microsoft.com/office/spreadsheetml/2009/9/main" objectType="CheckBox" fmlaLink="$T$17" lockText="1" noThreeD="1"/>
</file>

<file path=xl/ctrlProps/ctrlProp88.xml><?xml version="1.0" encoding="utf-8"?>
<formControlPr xmlns="http://schemas.microsoft.com/office/spreadsheetml/2009/9/main" objectType="CheckBox" fmlaLink="$U$17" lockText="1" noThreeD="1"/>
</file>

<file path=xl/ctrlProps/ctrlProp89.xml><?xml version="1.0" encoding="utf-8"?>
<formControlPr xmlns="http://schemas.microsoft.com/office/spreadsheetml/2009/9/main" objectType="CheckBox" fmlaLink="$V$17" lockText="1" noThreeD="1"/>
</file>

<file path=xl/ctrlProps/ctrlProp9.xml><?xml version="1.0" encoding="utf-8"?>
<formControlPr xmlns="http://schemas.microsoft.com/office/spreadsheetml/2009/9/main" objectType="CheckBox" fmlaLink="$N$19" lockText="1" noThreeD="1"/>
</file>

<file path=xl/ctrlProps/ctrlProp90.xml><?xml version="1.0" encoding="utf-8"?>
<formControlPr xmlns="http://schemas.microsoft.com/office/spreadsheetml/2009/9/main" objectType="CheckBox" fmlaLink="$R$18" lockText="1" noThreeD="1"/>
</file>

<file path=xl/ctrlProps/ctrlProp91.xml><?xml version="1.0" encoding="utf-8"?>
<formControlPr xmlns="http://schemas.microsoft.com/office/spreadsheetml/2009/9/main" objectType="CheckBox" fmlaLink="$S$18" lockText="1" noThreeD="1"/>
</file>

<file path=xl/ctrlProps/ctrlProp92.xml><?xml version="1.0" encoding="utf-8"?>
<formControlPr xmlns="http://schemas.microsoft.com/office/spreadsheetml/2009/9/main" objectType="CheckBox" fmlaLink="$T$18" lockText="1" noThreeD="1"/>
</file>

<file path=xl/ctrlProps/ctrlProp93.xml><?xml version="1.0" encoding="utf-8"?>
<formControlPr xmlns="http://schemas.microsoft.com/office/spreadsheetml/2009/9/main" objectType="CheckBox" fmlaLink="$U$18" lockText="1" noThreeD="1"/>
</file>

<file path=xl/ctrlProps/ctrlProp94.xml><?xml version="1.0" encoding="utf-8"?>
<formControlPr xmlns="http://schemas.microsoft.com/office/spreadsheetml/2009/9/main" objectType="CheckBox" fmlaLink="$V$18" lockText="1" noThreeD="1"/>
</file>

<file path=xl/ctrlProps/ctrlProp95.xml><?xml version="1.0" encoding="utf-8"?>
<formControlPr xmlns="http://schemas.microsoft.com/office/spreadsheetml/2009/9/main" objectType="CheckBox" fmlaLink="$X$19" lockText="1" noThreeD="1"/>
</file>

<file path=xl/ctrlProps/ctrlProp96.xml><?xml version="1.0" encoding="utf-8"?>
<formControlPr xmlns="http://schemas.microsoft.com/office/spreadsheetml/2009/9/main" objectType="CheckBox" fmlaLink="$Y$19" lockText="1" noThreeD="1"/>
</file>

<file path=xl/ctrlProps/ctrlProp97.xml><?xml version="1.0" encoding="utf-8"?>
<formControlPr xmlns="http://schemas.microsoft.com/office/spreadsheetml/2009/9/main" objectType="CheckBox" fmlaLink="$Z$19" lockText="1" noThreeD="1"/>
</file>

<file path=xl/ctrlProps/ctrlProp98.xml><?xml version="1.0" encoding="utf-8"?>
<formControlPr xmlns="http://schemas.microsoft.com/office/spreadsheetml/2009/9/main" objectType="CheckBox" fmlaLink="$AA$19" lockText="1" noThreeD="1"/>
</file>

<file path=xl/ctrlProps/ctrlProp99.xml><?xml version="1.0" encoding="utf-8"?>
<formControlPr xmlns="http://schemas.microsoft.com/office/spreadsheetml/2009/9/main" objectType="CheckBox" fmlaLink="$X$42"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gif"/><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2" Type="http://schemas.openxmlformats.org/officeDocument/2006/relationships/image" Target="../media/image8.tmp"/><Relationship Id="rId1" Type="http://schemas.openxmlformats.org/officeDocument/2006/relationships/image" Target="../media/image7.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7.jpeg"/></Relationships>
</file>

<file path=xl/drawings/_rels/drawing2.xml.rels><?xml version="1.0" encoding="UTF-8" standalone="yes"?>
<Relationships xmlns="http://schemas.openxmlformats.org/package/2006/relationships"><Relationship Id="rId1" Type="http://schemas.openxmlformats.org/officeDocument/2006/relationships/image" Target="../media/image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7.jpeg"/></Relationships>
</file>

<file path=xl/drawings/_rels/drawing4.xml.rels><?xml version="1.0" encoding="UTF-8" standalone="yes"?>
<Relationships xmlns="http://schemas.openxmlformats.org/package/2006/relationships"><Relationship Id="rId1" Type="http://schemas.openxmlformats.org/officeDocument/2006/relationships/image" Target="../media/image7.jpeg"/></Relationships>
</file>

<file path=xl/drawings/_rels/drawing5.xml.rels><?xml version="1.0" encoding="UTF-8" standalone="yes"?>
<Relationships xmlns="http://schemas.openxmlformats.org/package/2006/relationships"><Relationship Id="rId1" Type="http://schemas.openxmlformats.org/officeDocument/2006/relationships/image" Target="../media/image7.jpeg"/></Relationships>
</file>

<file path=xl/drawings/_rels/drawing6.xml.rels><?xml version="1.0" encoding="UTF-8" standalone="yes"?>
<Relationships xmlns="http://schemas.openxmlformats.org/package/2006/relationships"><Relationship Id="rId1" Type="http://schemas.openxmlformats.org/officeDocument/2006/relationships/image" Target="../media/image7.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1" Type="http://schemas.openxmlformats.org/officeDocument/2006/relationships/image" Target="../media/image7.jpeg"/></Relationships>
</file>

<file path=xl/drawings/_rels/drawing9.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xdr:from>
      <xdr:col>0</xdr:col>
      <xdr:colOff>220133</xdr:colOff>
      <xdr:row>11</xdr:row>
      <xdr:rowOff>123265</xdr:rowOff>
    </xdr:from>
    <xdr:to>
      <xdr:col>10</xdr:col>
      <xdr:colOff>504266</xdr:colOff>
      <xdr:row>47</xdr:row>
      <xdr:rowOff>68580</xdr:rowOff>
    </xdr:to>
    <xdr:sp macro="" textlink="">
      <xdr:nvSpPr>
        <xdr:cNvPr id="11" name="Textfeld 10"/>
        <xdr:cNvSpPr txBox="1"/>
      </xdr:nvSpPr>
      <xdr:spPr>
        <a:xfrm>
          <a:off x="220133" y="1985932"/>
          <a:ext cx="8242800" cy="6650915"/>
        </a:xfrm>
        <a:prstGeom prst="rect">
          <a:avLst/>
        </a:prstGeom>
        <a:solidFill>
          <a:schemeClr val="lt1"/>
        </a:solidFill>
        <a:ln w="34925" cmpd="sng">
          <a:solidFill>
            <a:schemeClr val="accent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e-DE" sz="1100" b="1">
              <a:solidFill>
                <a:sysClr val="windowText" lastClr="000000"/>
              </a:solidFill>
              <a:effectLst/>
              <a:latin typeface="+mn-lt"/>
              <a:ea typeface="+mn-ea"/>
              <a:cs typeface="+mn-cs"/>
            </a:rPr>
            <a:t>Version 2.0							</a:t>
          </a:r>
          <a:r>
            <a:rPr lang="de-DE" sz="1100" b="1" baseline="0">
              <a:solidFill>
                <a:sysClr val="windowText" lastClr="000000"/>
              </a:solidFill>
              <a:effectLst/>
              <a:latin typeface="+mn-lt"/>
              <a:ea typeface="+mn-ea"/>
              <a:cs typeface="+mn-cs"/>
            </a:rPr>
            <a:t>                    </a:t>
          </a:r>
          <a:r>
            <a:rPr lang="de-DE" sz="1100" b="1">
              <a:solidFill>
                <a:sysClr val="windowText" lastClr="000000"/>
              </a:solidFill>
              <a:effectLst/>
              <a:latin typeface="+mn-lt"/>
              <a:ea typeface="+mn-ea"/>
              <a:cs typeface="+mn-cs"/>
            </a:rPr>
            <a:t>Stand:</a:t>
          </a:r>
          <a:r>
            <a:rPr lang="de-DE" sz="1100" b="1" baseline="0">
              <a:solidFill>
                <a:sysClr val="windowText" lastClr="000000"/>
              </a:solidFill>
              <a:effectLst/>
              <a:latin typeface="+mn-lt"/>
              <a:ea typeface="+mn-ea"/>
              <a:cs typeface="+mn-cs"/>
            </a:rPr>
            <a:t> Juli 2020</a:t>
          </a:r>
          <a:endParaRPr lang="de-DE" b="1">
            <a:solidFill>
              <a:sysClr val="windowText" lastClr="000000"/>
            </a:solidFill>
            <a:effectLst/>
          </a:endParaRPr>
        </a:p>
        <a:p>
          <a:endParaRPr lang="de-DE" b="1"/>
        </a:p>
        <a:p>
          <a:endParaRPr lang="de-DE" b="1"/>
        </a:p>
        <a:p>
          <a:r>
            <a:rPr lang="de-DE" b="1"/>
            <a:t>Projektbeschreibung:</a:t>
          </a:r>
        </a:p>
        <a:p>
          <a:r>
            <a:rPr lang="de-DE"/>
            <a:t>KöP unterstützt Kommunalverwaltungen bei der Integration von Klimaschutz in</a:t>
          </a:r>
          <a:r>
            <a:rPr lang="de-DE" baseline="0"/>
            <a:t> das</a:t>
          </a:r>
          <a:r>
            <a:rPr lang="de-DE"/>
            <a:t> Projektmanagement</a:t>
          </a:r>
          <a:r>
            <a:rPr lang="de-DE" baseline="0"/>
            <a:t> </a:t>
          </a:r>
          <a:r>
            <a:rPr lang="de-DE"/>
            <a:t>öffentlicher Projekte – dem Mainstreaming von Klimaschutz. KöP strebt an, Klimaschutzwissen in Verwaltungsprozesse und alle Bereiche der öffentlichen Planung einzubringen.</a:t>
          </a:r>
          <a:r>
            <a:rPr lang="de-DE" baseline="0"/>
            <a:t> </a:t>
          </a:r>
          <a:r>
            <a:rPr lang="de-DE"/>
            <a:t>Dadurch wird es den kommunalen Klimaschutzbeauftragten ermöglicht, über den eigenen Verantwortungsbereich hinaus Wirkung zu erzielen. Gleichzeitig werden öffentliche Projekte und Prozesse um effektive Klimaschutzaspekte für ein nachhaltigeres und ganzheitlicheres Handeln ergänzt.</a:t>
          </a:r>
        </a:p>
        <a:p>
          <a:endParaRPr lang="de-DE" b="1"/>
        </a:p>
        <a:p>
          <a:r>
            <a:rPr lang="de-DE" b="1"/>
            <a:t>Ziel der Klimawirkungsprüfung:</a:t>
          </a:r>
        </a:p>
        <a:p>
          <a:r>
            <a:rPr lang="de-DE" sz="1100">
              <a:solidFill>
                <a:schemeClr val="dk1"/>
              </a:solidFill>
              <a:effectLst/>
              <a:latin typeface="+mn-lt"/>
              <a:ea typeface="+mn-ea"/>
              <a:cs typeface="+mn-cs"/>
            </a:rPr>
            <a:t>Mit Hilfe der</a:t>
          </a:r>
          <a:r>
            <a:rPr lang="de-DE" sz="1100" baseline="0">
              <a:solidFill>
                <a:schemeClr val="dk1"/>
              </a:solidFill>
              <a:effectLst/>
              <a:latin typeface="+mn-lt"/>
              <a:ea typeface="+mn-ea"/>
              <a:cs typeface="+mn-cs"/>
            </a:rPr>
            <a:t> Klimawirkungsprüfung </a:t>
          </a:r>
          <a:r>
            <a:rPr lang="de-DE" sz="1100">
              <a:solidFill>
                <a:schemeClr val="dk1"/>
              </a:solidFill>
              <a:effectLst/>
              <a:latin typeface="+mn-lt"/>
              <a:ea typeface="+mn-ea"/>
              <a:cs typeface="+mn-cs"/>
            </a:rPr>
            <a:t>können kommunale Vorhaben,</a:t>
          </a:r>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von der </a:t>
          </a:r>
          <a:r>
            <a:rPr lang="de-DE" sz="1100" baseline="0">
              <a:solidFill>
                <a:schemeClr val="dk1"/>
              </a:solidFill>
              <a:effectLst/>
              <a:latin typeface="+mn-lt"/>
              <a:ea typeface="+mn-ea"/>
              <a:cs typeface="+mn-cs"/>
            </a:rPr>
            <a:t>ersten Idee bis hin zu Beschlussvorlagen, </a:t>
          </a:r>
          <a:r>
            <a:rPr lang="de-DE" sz="1100">
              <a:solidFill>
                <a:schemeClr val="dk1"/>
              </a:solidFill>
              <a:effectLst/>
              <a:latin typeface="+mn-lt"/>
              <a:ea typeface="+mn-ea"/>
              <a:cs typeface="+mn-cs"/>
            </a:rPr>
            <a:t>auf deren Klimarelevanz und Klimawirkung hin überprüft und optimiert werden. </a:t>
          </a:r>
        </a:p>
        <a:p>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Drei wesentliche Aspekte sollen dabei überprüft werden: </a:t>
          </a:r>
        </a:p>
        <a:p>
          <a:endParaRPr lang="de-DE" sz="1100">
            <a:solidFill>
              <a:schemeClr val="dk1"/>
            </a:solidFill>
            <a:effectLst/>
            <a:latin typeface="+mn-lt"/>
            <a:ea typeface="+mn-ea"/>
            <a:cs typeface="+mn-cs"/>
          </a:endParaRPr>
        </a:p>
        <a:p>
          <a:pPr lvl="0"/>
          <a:r>
            <a:rPr lang="de-DE" sz="1100">
              <a:solidFill>
                <a:schemeClr val="dk1"/>
              </a:solidFill>
              <a:effectLst/>
              <a:latin typeface="+mn-lt"/>
              <a:ea typeface="+mn-ea"/>
              <a:cs typeface="+mn-cs"/>
            </a:rPr>
            <a:t>	1. Hat das Vorhaben überhaupt eine Klimarelevanz?</a:t>
          </a:r>
        </a:p>
        <a:p>
          <a:pPr lvl="0"/>
          <a:endParaRPr lang="de-DE" sz="1100">
            <a:solidFill>
              <a:schemeClr val="dk1"/>
            </a:solidFill>
            <a:effectLst/>
            <a:latin typeface="+mn-lt"/>
            <a:ea typeface="+mn-ea"/>
            <a:cs typeface="+mn-cs"/>
          </a:endParaRPr>
        </a:p>
        <a:p>
          <a:pPr lvl="0"/>
          <a:r>
            <a:rPr lang="de-DE" sz="1100">
              <a:solidFill>
                <a:schemeClr val="dk1"/>
              </a:solidFill>
              <a:effectLst/>
              <a:latin typeface="+mn-lt"/>
              <a:ea typeface="+mn-ea"/>
              <a:cs typeface="+mn-cs"/>
            </a:rPr>
            <a:t>	</a:t>
          </a:r>
          <a:r>
            <a:rPr lang="de-DE" sz="1100">
              <a:solidFill>
                <a:sysClr val="windowText" lastClr="000000"/>
              </a:solidFill>
              <a:effectLst/>
              <a:latin typeface="+mn-lt"/>
              <a:ea typeface="+mn-ea"/>
              <a:cs typeface="+mn-cs"/>
            </a:rPr>
            <a:t>2. Welche Klimawirkung</a:t>
          </a:r>
          <a:r>
            <a:rPr lang="de-DE" sz="1100" baseline="0">
              <a:solidFill>
                <a:sysClr val="windowText" lastClr="000000"/>
              </a:solidFill>
              <a:effectLst/>
              <a:latin typeface="+mn-lt"/>
              <a:ea typeface="+mn-ea"/>
              <a:cs typeface="+mn-cs"/>
            </a:rPr>
            <a:t> </a:t>
          </a:r>
          <a:r>
            <a:rPr lang="de-DE" sz="1100">
              <a:solidFill>
                <a:sysClr val="windowText" lastClr="000000"/>
              </a:solidFill>
              <a:effectLst/>
              <a:latin typeface="+mn-lt"/>
              <a:ea typeface="+mn-ea"/>
              <a:cs typeface="+mn-cs"/>
            </a:rPr>
            <a:t>hat das Vorhaben</a:t>
          </a:r>
          <a:r>
            <a:rPr lang="de-DE" sz="1100" baseline="0">
              <a:solidFill>
                <a:schemeClr val="dk1"/>
              </a:solidFill>
              <a:effectLst/>
              <a:latin typeface="+mn-lt"/>
              <a:ea typeface="+mn-ea"/>
              <a:cs typeface="+mn-cs"/>
            </a:rPr>
            <a:t>? </a:t>
          </a:r>
        </a:p>
        <a:p>
          <a:pPr lvl="0"/>
          <a:endParaRPr lang="de-DE" sz="1100" baseline="0">
            <a:solidFill>
              <a:schemeClr val="dk1"/>
            </a:solidFill>
            <a:effectLst/>
            <a:latin typeface="+mn-lt"/>
            <a:ea typeface="+mn-ea"/>
            <a:cs typeface="+mn-cs"/>
          </a:endParaRPr>
        </a:p>
        <a:p>
          <a:pPr lvl="0"/>
          <a:r>
            <a:rPr lang="de-DE" sz="1100" baseline="0">
              <a:solidFill>
                <a:schemeClr val="dk1"/>
              </a:solidFill>
              <a:effectLst/>
              <a:latin typeface="+mn-lt"/>
              <a:ea typeface="+mn-ea"/>
              <a:cs typeface="+mn-cs"/>
            </a:rPr>
            <a:t>	3. W</a:t>
          </a:r>
          <a:r>
            <a:rPr lang="de-DE" sz="1100">
              <a:solidFill>
                <a:schemeClr val="dk1"/>
              </a:solidFill>
              <a:effectLst/>
              <a:latin typeface="+mn-lt"/>
              <a:ea typeface="+mn-ea"/>
              <a:cs typeface="+mn-cs"/>
            </a:rPr>
            <a:t>ird zu einer Prüfung von Alternativen geraten?</a:t>
          </a:r>
        </a:p>
        <a:p>
          <a:pPr lvl="0"/>
          <a:endParaRPr lang="de-DE" sz="1100">
            <a:solidFill>
              <a:schemeClr val="dk1"/>
            </a:solidFill>
            <a:effectLst/>
            <a:latin typeface="+mn-lt"/>
            <a:ea typeface="+mn-ea"/>
            <a:cs typeface="+mn-cs"/>
          </a:endParaRPr>
        </a:p>
        <a:p>
          <a:pPr lvl="0"/>
          <a:endParaRPr lang="de-DE" sz="1100" baseline="0">
            <a:solidFill>
              <a:schemeClr val="dk1"/>
            </a:solidFill>
            <a:effectLst/>
            <a:latin typeface="+mn-lt"/>
            <a:ea typeface="+mn-ea"/>
            <a:cs typeface="+mn-cs"/>
          </a:endParaRPr>
        </a:p>
        <a:p>
          <a:pPr lvl="0"/>
          <a:r>
            <a:rPr lang="de-DE" sz="1100" baseline="0">
              <a:solidFill>
                <a:schemeClr val="dk1"/>
              </a:solidFill>
              <a:effectLst/>
              <a:latin typeface="+mn-lt"/>
              <a:ea typeface="+mn-ea"/>
              <a:cs typeface="+mn-cs"/>
            </a:rPr>
            <a:t> </a:t>
          </a:r>
          <a:endParaRPr lang="de-DE" sz="1100">
            <a:solidFill>
              <a:schemeClr val="dk1"/>
            </a:solidFill>
            <a:effectLst/>
            <a:latin typeface="+mn-lt"/>
            <a:ea typeface="+mn-ea"/>
            <a:cs typeface="+mn-cs"/>
          </a:endParaRPr>
        </a:p>
        <a:p>
          <a:r>
            <a:rPr lang="de-DE" b="1"/>
            <a:t>Erstellt vom:	</a:t>
          </a:r>
          <a:r>
            <a:rPr lang="de-DE" b="0"/>
            <a:t>ifeu - Institut</a:t>
          </a:r>
          <a:r>
            <a:rPr lang="de-DE" b="0" baseline="0"/>
            <a:t> für Energie- und Umweltforschung gGmbH</a:t>
          </a:r>
        </a:p>
        <a:p>
          <a:r>
            <a:rPr lang="de-DE" b="0" baseline="0"/>
            <a:t>	Wilckensstraße 3</a:t>
          </a:r>
        </a:p>
        <a:p>
          <a:r>
            <a:rPr lang="de-DE" b="0" baseline="0"/>
            <a:t>	69120 Heidelberg</a:t>
          </a:r>
        </a:p>
        <a:p>
          <a:r>
            <a:rPr lang="de-DE" b="0" baseline="0"/>
            <a:t>	Telefon:  06221 / 4767- 0</a:t>
          </a:r>
        </a:p>
        <a:p>
          <a:r>
            <a:rPr lang="de-DE" b="0" baseline="0"/>
            <a:t>	www.ifeu.de	</a:t>
          </a:r>
        </a:p>
        <a:p>
          <a:endParaRPr lang="de-DE" b="0" baseline="0"/>
        </a:p>
        <a:p>
          <a:endParaRPr lang="de-DE" b="0" baseline="0"/>
        </a:p>
        <a:p>
          <a:endParaRPr lang="de-DE" b="0" baseline="0"/>
        </a:p>
        <a:p>
          <a:endParaRPr lang="de-DE" b="0" baseline="0"/>
        </a:p>
        <a:p>
          <a:endParaRPr lang="de-DE" b="0" baseline="0"/>
        </a:p>
        <a:p>
          <a:endParaRPr lang="de-DE" b="0" baseline="0"/>
        </a:p>
        <a:p>
          <a:pPr marL="0" marR="0" lvl="0" indent="0" defTabSz="914400" eaLnBrk="1" fontAlgn="auto" latinLnBrk="0" hangingPunct="1">
            <a:lnSpc>
              <a:spcPct val="100000"/>
            </a:lnSpc>
            <a:spcBef>
              <a:spcPts val="0"/>
            </a:spcBef>
            <a:spcAft>
              <a:spcPts val="0"/>
            </a:spcAft>
            <a:buClrTx/>
            <a:buSzTx/>
            <a:buFontTx/>
            <a:buNone/>
            <a:tabLst/>
            <a:defRPr/>
          </a:pPr>
          <a:r>
            <a:rPr lang="de-DE" sz="1100" b="0">
              <a:solidFill>
                <a:schemeClr val="dk1"/>
              </a:solidFill>
              <a:effectLst/>
              <a:latin typeface="+mn-lt"/>
              <a:ea typeface="+mn-ea"/>
              <a:cs typeface="+mn-cs"/>
            </a:rPr>
            <a:t>Das Projekt</a:t>
          </a:r>
          <a:r>
            <a:rPr lang="de-DE" sz="1100" b="0" baseline="0">
              <a:solidFill>
                <a:schemeClr val="dk1"/>
              </a:solidFill>
              <a:effectLst/>
              <a:latin typeface="+mn-lt"/>
              <a:ea typeface="+mn-ea"/>
              <a:cs typeface="+mn-cs"/>
            </a:rPr>
            <a:t> wird </a:t>
          </a:r>
          <a:r>
            <a:rPr lang="de-DE" sz="1100">
              <a:solidFill>
                <a:schemeClr val="dk1"/>
              </a:solidFill>
              <a:effectLst/>
              <a:latin typeface="+mn-lt"/>
              <a:ea typeface="+mn-ea"/>
              <a:cs typeface="+mn-cs"/>
            </a:rPr>
            <a:t>im Rahmen der Nationalen Klimaschutzinitiative (NKI) </a:t>
          </a:r>
          <a:br>
            <a:rPr lang="de-DE" sz="1100">
              <a:solidFill>
                <a:schemeClr val="dk1"/>
              </a:solidFill>
              <a:effectLst/>
              <a:latin typeface="+mn-lt"/>
              <a:ea typeface="+mn-ea"/>
              <a:cs typeface="+mn-cs"/>
            </a:rPr>
          </a:br>
          <a:r>
            <a:rPr lang="de-DE" sz="1100">
              <a:solidFill>
                <a:schemeClr val="dk1"/>
              </a:solidFill>
              <a:effectLst/>
              <a:latin typeface="+mn-lt"/>
              <a:ea typeface="+mn-ea"/>
              <a:cs typeface="+mn-cs"/>
            </a:rPr>
            <a:t>vom Bundesumweltministerium</a:t>
          </a:r>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(BMU) gefördert.</a:t>
          </a:r>
          <a:endParaRPr lang="de-DE">
            <a:effectLst/>
          </a:endParaRPr>
        </a:p>
        <a:p>
          <a:endParaRPr lang="de-DE" b="0"/>
        </a:p>
      </xdr:txBody>
    </xdr:sp>
    <xdr:clientData/>
  </xdr:twoCellAnchor>
  <xdr:twoCellAnchor editAs="oneCell">
    <xdr:from>
      <xdr:col>6</xdr:col>
      <xdr:colOff>93094</xdr:colOff>
      <xdr:row>0</xdr:row>
      <xdr:rowOff>182879</xdr:rowOff>
    </xdr:from>
    <xdr:to>
      <xdr:col>11</xdr:col>
      <xdr:colOff>1654</xdr:colOff>
      <xdr:row>5</xdr:row>
      <xdr:rowOff>144781</xdr:rowOff>
    </xdr:to>
    <xdr:pic>
      <xdr:nvPicPr>
        <xdr:cNvPr id="8" name="Picture 2" descr="P:\KB-Projekte\KöP - Klimaschutz in öffentlichen Projekten\20_Öffentlichkeitsarbeit\Logo\KöP-Logo\KoeP_Logo_RBG\KoeP_Logo_RBG.jpg"/>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291" b="16360"/>
        <a:stretch/>
      </xdr:blipFill>
      <xdr:spPr bwMode="auto">
        <a:xfrm>
          <a:off x="4847974" y="182879"/>
          <a:ext cx="3870960" cy="8763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720314</xdr:colOff>
      <xdr:row>34</xdr:row>
      <xdr:rowOff>108985</xdr:rowOff>
    </xdr:from>
    <xdr:to>
      <xdr:col>8</xdr:col>
      <xdr:colOff>136803</xdr:colOff>
      <xdr:row>40</xdr:row>
      <xdr:rowOff>5534</xdr:rowOff>
    </xdr:to>
    <xdr:pic>
      <xdr:nvPicPr>
        <xdr:cNvPr id="9" name="Picture 5" descr="P:\KB-Projekte\KöP - Klimaschutz in öffentlichen Projekten\20_Öffentlichkeitsarbeit\Logo\ifeu\Logo_ifeu_rgb.gi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75194" y="6326905"/>
          <a:ext cx="1001449" cy="9938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349409</xdr:colOff>
      <xdr:row>34</xdr:row>
      <xdr:rowOff>71270</xdr:rowOff>
    </xdr:from>
    <xdr:to>
      <xdr:col>10</xdr:col>
      <xdr:colOff>90193</xdr:colOff>
      <xdr:row>39</xdr:row>
      <xdr:rowOff>177287</xdr:rowOff>
    </xdr:to>
    <xdr:pic>
      <xdr:nvPicPr>
        <xdr:cNvPr id="10" name="Picture 6" descr="P:\KB-Projekte\KöP - Klimaschutz in öffentlichen Projekten\20_Öffentlichkeitsarbeit\Logo\KB\Klima-Buendnis_Logo_DE_RGB_300dpi.jpg"/>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5693" b="11319"/>
        <a:stretch/>
      </xdr:blipFill>
      <xdr:spPr bwMode="auto">
        <a:xfrm>
          <a:off x="6689249" y="6289190"/>
          <a:ext cx="1325744" cy="10204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201835</xdr:colOff>
      <xdr:row>5</xdr:row>
      <xdr:rowOff>170772</xdr:rowOff>
    </xdr:from>
    <xdr:to>
      <xdr:col>10</xdr:col>
      <xdr:colOff>522849</xdr:colOff>
      <xdr:row>11</xdr:row>
      <xdr:rowOff>125052</xdr:rowOff>
    </xdr:to>
    <xdr:sp macro="" textlink="">
      <xdr:nvSpPr>
        <xdr:cNvPr id="4" name="Textfeld 3"/>
        <xdr:cNvSpPr txBox="1"/>
      </xdr:nvSpPr>
      <xdr:spPr>
        <a:xfrm>
          <a:off x="201835" y="1085172"/>
          <a:ext cx="8245814" cy="1051560"/>
        </a:xfrm>
        <a:prstGeom prst="rect">
          <a:avLst/>
        </a:prstGeom>
        <a:solidFill>
          <a:schemeClr val="accent3"/>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de-DE" sz="55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Berlin Sans FB" pitchFamily="34" charset="0"/>
            </a:rPr>
            <a:t>  </a:t>
          </a:r>
          <a:r>
            <a:rPr lang="de-DE" sz="55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Bahnschrift" panose="020B0502040204020203" pitchFamily="34" charset="0"/>
            </a:rPr>
            <a:t>Klimawirkungsprüfung</a:t>
          </a:r>
        </a:p>
      </xdr:txBody>
    </xdr:sp>
    <xdr:clientData/>
  </xdr:twoCellAnchor>
  <xdr:twoCellAnchor editAs="oneCell">
    <xdr:from>
      <xdr:col>8</xdr:col>
      <xdr:colOff>495301</xdr:colOff>
      <xdr:row>43</xdr:row>
      <xdr:rowOff>15239</xdr:rowOff>
    </xdr:from>
    <xdr:to>
      <xdr:col>10</xdr:col>
      <xdr:colOff>434341</xdr:colOff>
      <xdr:row>46</xdr:row>
      <xdr:rowOff>83820</xdr:rowOff>
    </xdr:to>
    <xdr:pic>
      <xdr:nvPicPr>
        <xdr:cNvPr id="3" name="Grafik 2" descr="Bildschirmausschnitt"/>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1760" t="10921" r="55054" b="34818"/>
        <a:stretch/>
      </xdr:blipFill>
      <xdr:spPr>
        <a:xfrm>
          <a:off x="6835141" y="7696199"/>
          <a:ext cx="1524000" cy="617221"/>
        </a:xfrm>
        <a:prstGeom prst="rect">
          <a:avLst/>
        </a:prstGeom>
      </xdr:spPr>
    </xdr:pic>
    <xdr:clientData/>
  </xdr:twoCellAnchor>
  <xdr:twoCellAnchor editAs="oneCell">
    <xdr:from>
      <xdr:col>6</xdr:col>
      <xdr:colOff>22860</xdr:colOff>
      <xdr:row>43</xdr:row>
      <xdr:rowOff>53340</xdr:rowOff>
    </xdr:from>
    <xdr:to>
      <xdr:col>8</xdr:col>
      <xdr:colOff>395973</xdr:colOff>
      <xdr:row>46</xdr:row>
      <xdr:rowOff>121921</xdr:rowOff>
    </xdr:to>
    <xdr:pic>
      <xdr:nvPicPr>
        <xdr:cNvPr id="13" name="Grafik 12" descr="Bildschirmausschnitt"/>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44514" t="10921" b="34818"/>
        <a:stretch/>
      </xdr:blipFill>
      <xdr:spPr>
        <a:xfrm>
          <a:off x="4777740" y="7734300"/>
          <a:ext cx="1958073" cy="61722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106680</xdr:colOff>
          <xdr:row>11</xdr:row>
          <xdr:rowOff>137160</xdr:rowOff>
        </xdr:from>
        <xdr:to>
          <xdr:col>4</xdr:col>
          <xdr:colOff>297180</xdr:colOff>
          <xdr:row>12</xdr:row>
          <xdr:rowOff>137160</xdr:rowOff>
        </xdr:to>
        <xdr:sp macro="" textlink="">
          <xdr:nvSpPr>
            <xdr:cNvPr id="47105" name="Check Box 1" hidden="1">
              <a:extLst>
                <a:ext uri="{63B3BB69-23CF-44E3-9099-C40C66FF867C}">
                  <a14:compatExt spid="_x0000_s47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11</xdr:row>
          <xdr:rowOff>137160</xdr:rowOff>
        </xdr:from>
        <xdr:to>
          <xdr:col>6</xdr:col>
          <xdr:colOff>297180</xdr:colOff>
          <xdr:row>12</xdr:row>
          <xdr:rowOff>137160</xdr:rowOff>
        </xdr:to>
        <xdr:sp macro="" textlink="">
          <xdr:nvSpPr>
            <xdr:cNvPr id="47106" name="Check Box 2" hidden="1">
              <a:extLst>
                <a:ext uri="{63B3BB69-23CF-44E3-9099-C40C66FF867C}">
                  <a14:compatExt spid="_x0000_s47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11</xdr:row>
          <xdr:rowOff>121920</xdr:rowOff>
        </xdr:from>
        <xdr:to>
          <xdr:col>8</xdr:col>
          <xdr:colOff>297180</xdr:colOff>
          <xdr:row>12</xdr:row>
          <xdr:rowOff>144780</xdr:rowOff>
        </xdr:to>
        <xdr:sp macro="" textlink="">
          <xdr:nvSpPr>
            <xdr:cNvPr id="47107" name="Check Box 3" hidden="1">
              <a:extLst>
                <a:ext uri="{63B3BB69-23CF-44E3-9099-C40C66FF867C}">
                  <a14:compatExt spid="_x0000_s47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16</xdr:row>
          <xdr:rowOff>60960</xdr:rowOff>
        </xdr:from>
        <xdr:to>
          <xdr:col>4</xdr:col>
          <xdr:colOff>297180</xdr:colOff>
          <xdr:row>17</xdr:row>
          <xdr:rowOff>22860</xdr:rowOff>
        </xdr:to>
        <xdr:sp macro="" textlink="">
          <xdr:nvSpPr>
            <xdr:cNvPr id="47108" name="Check Box 4" hidden="1">
              <a:extLst>
                <a:ext uri="{63B3BB69-23CF-44E3-9099-C40C66FF867C}">
                  <a14:compatExt spid="_x0000_s47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16</xdr:row>
          <xdr:rowOff>60960</xdr:rowOff>
        </xdr:from>
        <xdr:to>
          <xdr:col>6</xdr:col>
          <xdr:colOff>289560</xdr:colOff>
          <xdr:row>17</xdr:row>
          <xdr:rowOff>22860</xdr:rowOff>
        </xdr:to>
        <xdr:sp macro="" textlink="">
          <xdr:nvSpPr>
            <xdr:cNvPr id="47109" name="Check Box 5" hidden="1">
              <a:extLst>
                <a:ext uri="{63B3BB69-23CF-44E3-9099-C40C66FF867C}">
                  <a14:compatExt spid="_x0000_s47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16</xdr:row>
          <xdr:rowOff>60960</xdr:rowOff>
        </xdr:from>
        <xdr:to>
          <xdr:col>8</xdr:col>
          <xdr:colOff>289560</xdr:colOff>
          <xdr:row>17</xdr:row>
          <xdr:rowOff>22860</xdr:rowOff>
        </xdr:to>
        <xdr:sp macro="" textlink="">
          <xdr:nvSpPr>
            <xdr:cNvPr id="47110" name="Check Box 6" hidden="1">
              <a:extLst>
                <a:ext uri="{63B3BB69-23CF-44E3-9099-C40C66FF867C}">
                  <a14:compatExt spid="_x0000_s47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99060</xdr:colOff>
          <xdr:row>16</xdr:row>
          <xdr:rowOff>60960</xdr:rowOff>
        </xdr:from>
        <xdr:to>
          <xdr:col>11</xdr:col>
          <xdr:colOff>289560</xdr:colOff>
          <xdr:row>17</xdr:row>
          <xdr:rowOff>22860</xdr:rowOff>
        </xdr:to>
        <xdr:sp macro="" textlink="">
          <xdr:nvSpPr>
            <xdr:cNvPr id="47111" name="Check Box 7" hidden="1">
              <a:extLst>
                <a:ext uri="{63B3BB69-23CF-44E3-9099-C40C66FF867C}">
                  <a14:compatExt spid="_x0000_s47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106680</xdr:colOff>
          <xdr:row>16</xdr:row>
          <xdr:rowOff>152400</xdr:rowOff>
        </xdr:from>
        <xdr:to>
          <xdr:col>13</xdr:col>
          <xdr:colOff>297180</xdr:colOff>
          <xdr:row>16</xdr:row>
          <xdr:rowOff>899160</xdr:rowOff>
        </xdr:to>
        <xdr:sp macro="" textlink="">
          <xdr:nvSpPr>
            <xdr:cNvPr id="47112" name="Check Box 8" hidden="1">
              <a:extLst>
                <a:ext uri="{63B3BB69-23CF-44E3-9099-C40C66FF867C}">
                  <a14:compatExt spid="_x0000_s47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17</xdr:row>
          <xdr:rowOff>144780</xdr:rowOff>
        </xdr:from>
        <xdr:to>
          <xdr:col>4</xdr:col>
          <xdr:colOff>297180</xdr:colOff>
          <xdr:row>17</xdr:row>
          <xdr:rowOff>899160</xdr:rowOff>
        </xdr:to>
        <xdr:sp macro="" textlink="">
          <xdr:nvSpPr>
            <xdr:cNvPr id="47113" name="Check Box 9" hidden="1">
              <a:extLst>
                <a:ext uri="{63B3BB69-23CF-44E3-9099-C40C66FF867C}">
                  <a14:compatExt spid="_x0000_s47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17</xdr:row>
          <xdr:rowOff>144780</xdr:rowOff>
        </xdr:from>
        <xdr:to>
          <xdr:col>6</xdr:col>
          <xdr:colOff>297180</xdr:colOff>
          <xdr:row>17</xdr:row>
          <xdr:rowOff>899160</xdr:rowOff>
        </xdr:to>
        <xdr:sp macro="" textlink="">
          <xdr:nvSpPr>
            <xdr:cNvPr id="47114" name="Check Box 10" hidden="1">
              <a:extLst>
                <a:ext uri="{63B3BB69-23CF-44E3-9099-C40C66FF867C}">
                  <a14:compatExt spid="_x0000_s47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17</xdr:row>
          <xdr:rowOff>144780</xdr:rowOff>
        </xdr:from>
        <xdr:to>
          <xdr:col>8</xdr:col>
          <xdr:colOff>297180</xdr:colOff>
          <xdr:row>17</xdr:row>
          <xdr:rowOff>899160</xdr:rowOff>
        </xdr:to>
        <xdr:sp macro="" textlink="">
          <xdr:nvSpPr>
            <xdr:cNvPr id="47115" name="Check Box 11" hidden="1">
              <a:extLst>
                <a:ext uri="{63B3BB69-23CF-44E3-9099-C40C66FF867C}">
                  <a14:compatExt spid="_x0000_s47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106680</xdr:colOff>
          <xdr:row>17</xdr:row>
          <xdr:rowOff>144780</xdr:rowOff>
        </xdr:from>
        <xdr:to>
          <xdr:col>11</xdr:col>
          <xdr:colOff>297180</xdr:colOff>
          <xdr:row>17</xdr:row>
          <xdr:rowOff>899160</xdr:rowOff>
        </xdr:to>
        <xdr:sp macro="" textlink="">
          <xdr:nvSpPr>
            <xdr:cNvPr id="47116" name="Check Box 12" hidden="1">
              <a:extLst>
                <a:ext uri="{63B3BB69-23CF-44E3-9099-C40C66FF867C}">
                  <a14:compatExt spid="_x0000_s47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106680</xdr:colOff>
          <xdr:row>17</xdr:row>
          <xdr:rowOff>160020</xdr:rowOff>
        </xdr:from>
        <xdr:to>
          <xdr:col>13</xdr:col>
          <xdr:colOff>297180</xdr:colOff>
          <xdr:row>17</xdr:row>
          <xdr:rowOff>876300</xdr:rowOff>
        </xdr:to>
        <xdr:sp macro="" textlink="">
          <xdr:nvSpPr>
            <xdr:cNvPr id="47117" name="Check Box 13" hidden="1">
              <a:extLst>
                <a:ext uri="{63B3BB69-23CF-44E3-9099-C40C66FF867C}">
                  <a14:compatExt spid="_x0000_s47117"/>
                </a:ext>
              </a:extLst>
            </xdr:cNvPr>
            <xdr:cNvSpPr/>
          </xdr:nvSpPr>
          <xdr:spPr>
            <a:xfrm>
              <a:off x="0" y="0"/>
              <a:ext cx="0" cy="0"/>
            </a:xfrm>
            <a:prstGeom prst="rect">
              <a:avLst/>
            </a:prstGeom>
          </xdr:spPr>
        </xdr:sp>
        <xdr:clientData/>
      </xdr:twoCellAnchor>
    </mc:Choice>
    <mc:Fallback/>
  </mc:AlternateContent>
  <xdr:twoCellAnchor>
    <xdr:from>
      <xdr:col>1</xdr:col>
      <xdr:colOff>3513273</xdr:colOff>
      <xdr:row>11</xdr:row>
      <xdr:rowOff>0</xdr:rowOff>
    </xdr:from>
    <xdr:to>
      <xdr:col>2</xdr:col>
      <xdr:colOff>170334</xdr:colOff>
      <xdr:row>11</xdr:row>
      <xdr:rowOff>289560</xdr:rowOff>
    </xdr:to>
    <xdr:sp macro="" textlink="" fLocksText="0">
      <xdr:nvSpPr>
        <xdr:cNvPr id="15" name="Text Box 163"/>
        <xdr:cNvSpPr txBox="1">
          <a:spLocks noChangeArrowheads="1"/>
        </xdr:cNvSpPr>
      </xdr:nvSpPr>
      <xdr:spPr bwMode="auto">
        <a:xfrm flipH="1">
          <a:off x="3924753" y="4678680"/>
          <a:ext cx="200361"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3</xdr:col>
      <xdr:colOff>1584960</xdr:colOff>
      <xdr:row>11</xdr:row>
      <xdr:rowOff>0</xdr:rowOff>
    </xdr:from>
    <xdr:to>
      <xdr:col>3</xdr:col>
      <xdr:colOff>1737360</xdr:colOff>
      <xdr:row>11</xdr:row>
      <xdr:rowOff>289560</xdr:rowOff>
    </xdr:to>
    <xdr:sp macro="" textlink="" fLocksText="0">
      <xdr:nvSpPr>
        <xdr:cNvPr id="16" name="Text Box 163"/>
        <xdr:cNvSpPr txBox="1">
          <a:spLocks noChangeArrowheads="1"/>
        </xdr:cNvSpPr>
      </xdr:nvSpPr>
      <xdr:spPr bwMode="auto">
        <a:xfrm flipH="1">
          <a:off x="5745480" y="467868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7</xdr:col>
      <xdr:colOff>1584960</xdr:colOff>
      <xdr:row>11</xdr:row>
      <xdr:rowOff>0</xdr:rowOff>
    </xdr:from>
    <xdr:to>
      <xdr:col>7</xdr:col>
      <xdr:colOff>1737360</xdr:colOff>
      <xdr:row>11</xdr:row>
      <xdr:rowOff>289560</xdr:rowOff>
    </xdr:to>
    <xdr:sp macro="" textlink="" fLocksText="0">
      <xdr:nvSpPr>
        <xdr:cNvPr id="17" name="Text Box 163"/>
        <xdr:cNvSpPr txBox="1">
          <a:spLocks noChangeArrowheads="1"/>
        </xdr:cNvSpPr>
      </xdr:nvSpPr>
      <xdr:spPr bwMode="auto">
        <a:xfrm flipH="1">
          <a:off x="10043160" y="467868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5</xdr:col>
      <xdr:colOff>1584960</xdr:colOff>
      <xdr:row>11</xdr:row>
      <xdr:rowOff>0</xdr:rowOff>
    </xdr:from>
    <xdr:to>
      <xdr:col>5</xdr:col>
      <xdr:colOff>1737360</xdr:colOff>
      <xdr:row>11</xdr:row>
      <xdr:rowOff>289560</xdr:rowOff>
    </xdr:to>
    <xdr:sp macro="" textlink="" fLocksText="0">
      <xdr:nvSpPr>
        <xdr:cNvPr id="18" name="Text Box 163"/>
        <xdr:cNvSpPr txBox="1">
          <a:spLocks noChangeArrowheads="1"/>
        </xdr:cNvSpPr>
      </xdr:nvSpPr>
      <xdr:spPr bwMode="auto">
        <a:xfrm flipH="1">
          <a:off x="7894320" y="467868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12</xdr:col>
      <xdr:colOff>1569720</xdr:colOff>
      <xdr:row>16</xdr:row>
      <xdr:rowOff>7620</xdr:rowOff>
    </xdr:from>
    <xdr:to>
      <xdr:col>12</xdr:col>
      <xdr:colOff>1722120</xdr:colOff>
      <xdr:row>16</xdr:row>
      <xdr:rowOff>297180</xdr:rowOff>
    </xdr:to>
    <xdr:sp macro="" textlink="" fLocksText="0">
      <xdr:nvSpPr>
        <xdr:cNvPr id="19" name="Text Box 163"/>
        <xdr:cNvSpPr txBox="1">
          <a:spLocks noChangeArrowheads="1"/>
        </xdr:cNvSpPr>
      </xdr:nvSpPr>
      <xdr:spPr bwMode="auto">
        <a:xfrm flipH="1">
          <a:off x="14394180" y="617220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7</xdr:col>
      <xdr:colOff>1569720</xdr:colOff>
      <xdr:row>17</xdr:row>
      <xdr:rowOff>0</xdr:rowOff>
    </xdr:from>
    <xdr:to>
      <xdr:col>7</xdr:col>
      <xdr:colOff>1722120</xdr:colOff>
      <xdr:row>17</xdr:row>
      <xdr:rowOff>289560</xdr:rowOff>
    </xdr:to>
    <xdr:sp macro="" textlink="" fLocksText="0">
      <xdr:nvSpPr>
        <xdr:cNvPr id="21" name="Text Box 163"/>
        <xdr:cNvSpPr txBox="1">
          <a:spLocks noChangeArrowheads="1"/>
        </xdr:cNvSpPr>
      </xdr:nvSpPr>
      <xdr:spPr bwMode="auto">
        <a:xfrm flipH="1">
          <a:off x="10027920" y="717804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12</xdr:col>
      <xdr:colOff>1569720</xdr:colOff>
      <xdr:row>17</xdr:row>
      <xdr:rowOff>0</xdr:rowOff>
    </xdr:from>
    <xdr:to>
      <xdr:col>12</xdr:col>
      <xdr:colOff>1722120</xdr:colOff>
      <xdr:row>17</xdr:row>
      <xdr:rowOff>289560</xdr:rowOff>
    </xdr:to>
    <xdr:sp macro="" textlink="" fLocksText="0">
      <xdr:nvSpPr>
        <xdr:cNvPr id="22" name="Text Box 163"/>
        <xdr:cNvSpPr txBox="1">
          <a:spLocks noChangeArrowheads="1"/>
        </xdr:cNvSpPr>
      </xdr:nvSpPr>
      <xdr:spPr bwMode="auto">
        <a:xfrm flipH="1">
          <a:off x="14394180" y="717804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3</xdr:col>
      <xdr:colOff>1569720</xdr:colOff>
      <xdr:row>17</xdr:row>
      <xdr:rowOff>0</xdr:rowOff>
    </xdr:from>
    <xdr:to>
      <xdr:col>3</xdr:col>
      <xdr:colOff>1722120</xdr:colOff>
      <xdr:row>17</xdr:row>
      <xdr:rowOff>289560</xdr:rowOff>
    </xdr:to>
    <xdr:sp macro="" textlink="" fLocksText="0">
      <xdr:nvSpPr>
        <xdr:cNvPr id="23" name="Text Box 163"/>
        <xdr:cNvSpPr txBox="1">
          <a:spLocks noChangeArrowheads="1"/>
        </xdr:cNvSpPr>
      </xdr:nvSpPr>
      <xdr:spPr bwMode="auto">
        <a:xfrm flipH="1">
          <a:off x="5730240" y="717804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11</xdr:col>
      <xdr:colOff>203497</xdr:colOff>
      <xdr:row>11</xdr:row>
      <xdr:rowOff>8069</xdr:rowOff>
    </xdr:from>
    <xdr:to>
      <xdr:col>11</xdr:col>
      <xdr:colOff>281939</xdr:colOff>
      <xdr:row>11</xdr:row>
      <xdr:rowOff>301215</xdr:rowOff>
    </xdr:to>
    <xdr:sp macro="" textlink="" fLocksText="0">
      <xdr:nvSpPr>
        <xdr:cNvPr id="24" name="Text Box 163"/>
        <xdr:cNvSpPr txBox="1">
          <a:spLocks noChangeArrowheads="1"/>
        </xdr:cNvSpPr>
      </xdr:nvSpPr>
      <xdr:spPr bwMode="auto">
        <a:xfrm>
          <a:off x="12639337" y="4686749"/>
          <a:ext cx="78442" cy="293146"/>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5</xdr:col>
      <xdr:colOff>1569272</xdr:colOff>
      <xdr:row>16</xdr:row>
      <xdr:rowOff>12999</xdr:rowOff>
    </xdr:from>
    <xdr:to>
      <xdr:col>5</xdr:col>
      <xdr:colOff>1721672</xdr:colOff>
      <xdr:row>16</xdr:row>
      <xdr:rowOff>303456</xdr:rowOff>
    </xdr:to>
    <xdr:sp macro="" textlink="" fLocksText="0">
      <xdr:nvSpPr>
        <xdr:cNvPr id="25" name="Text Box 163"/>
        <xdr:cNvSpPr txBox="1">
          <a:spLocks noChangeArrowheads="1"/>
        </xdr:cNvSpPr>
      </xdr:nvSpPr>
      <xdr:spPr bwMode="auto">
        <a:xfrm flipH="1">
          <a:off x="7878632" y="6177579"/>
          <a:ext cx="152400" cy="290457"/>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10</xdr:col>
      <xdr:colOff>726590</xdr:colOff>
      <xdr:row>15</xdr:row>
      <xdr:rowOff>195878</xdr:rowOff>
    </xdr:from>
    <xdr:to>
      <xdr:col>10</xdr:col>
      <xdr:colOff>875852</xdr:colOff>
      <xdr:row>16</xdr:row>
      <xdr:rowOff>288215</xdr:rowOff>
    </xdr:to>
    <xdr:sp macro="" textlink="" fLocksText="0">
      <xdr:nvSpPr>
        <xdr:cNvPr id="26" name="Text Box 163"/>
        <xdr:cNvSpPr txBox="1">
          <a:spLocks noChangeArrowheads="1"/>
        </xdr:cNvSpPr>
      </xdr:nvSpPr>
      <xdr:spPr bwMode="auto">
        <a:xfrm flipH="1">
          <a:off x="12248030" y="6162338"/>
          <a:ext cx="149262" cy="290457"/>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7</xdr:col>
      <xdr:colOff>1569720</xdr:colOff>
      <xdr:row>16</xdr:row>
      <xdr:rowOff>7620</xdr:rowOff>
    </xdr:from>
    <xdr:to>
      <xdr:col>7</xdr:col>
      <xdr:colOff>1722120</xdr:colOff>
      <xdr:row>16</xdr:row>
      <xdr:rowOff>297180</xdr:rowOff>
    </xdr:to>
    <xdr:sp macro="" textlink="" fLocksText="0">
      <xdr:nvSpPr>
        <xdr:cNvPr id="27" name="Text Box 163"/>
        <xdr:cNvSpPr txBox="1">
          <a:spLocks noChangeArrowheads="1"/>
        </xdr:cNvSpPr>
      </xdr:nvSpPr>
      <xdr:spPr bwMode="auto">
        <a:xfrm flipH="1">
          <a:off x="10027920" y="617220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oneCellAnchor>
    <xdr:from>
      <xdr:col>14</xdr:col>
      <xdr:colOff>1115976</xdr:colOff>
      <xdr:row>0</xdr:row>
      <xdr:rowOff>180044</xdr:rowOff>
    </xdr:from>
    <xdr:ext cx="1772137" cy="388358"/>
    <xdr:pic>
      <xdr:nvPicPr>
        <xdr:cNvPr id="28" name="Picture 2" descr="P:\KB-Projekte\KöP - Klimaschutz in öffentlichen Projekten\20_Öffentlichkeitsarbeit\Logo\KöP-Logo\KoeP_Logo_RBG\KoeP_Logo_RBG.jpg"/>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6646" b="13587"/>
        <a:stretch/>
      </xdr:blipFill>
      <xdr:spPr bwMode="auto">
        <a:xfrm>
          <a:off x="16089276" y="180044"/>
          <a:ext cx="1772137" cy="38835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14</xdr:col>
      <xdr:colOff>247252</xdr:colOff>
      <xdr:row>1</xdr:row>
      <xdr:rowOff>148976</xdr:rowOff>
    </xdr:from>
    <xdr:to>
      <xdr:col>16</xdr:col>
      <xdr:colOff>228689</xdr:colOff>
      <xdr:row>2</xdr:row>
      <xdr:rowOff>49916</xdr:rowOff>
    </xdr:to>
    <xdr:sp macro="" textlink="">
      <xdr:nvSpPr>
        <xdr:cNvPr id="29" name="Textfeld 28"/>
        <xdr:cNvSpPr txBox="1"/>
      </xdr:nvSpPr>
      <xdr:spPr>
        <a:xfrm>
          <a:off x="15220552" y="415676"/>
          <a:ext cx="5604997"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cene3d>
            <a:camera prst="orthographicFront"/>
            <a:lightRig rig="flat" dir="t">
              <a:rot lat="0" lon="0" rev="18900000"/>
            </a:lightRig>
          </a:scene3d>
          <a:sp3d extrusionH="31750" contourW="6350" prstMaterial="powder">
            <a:bevelT w="19050" h="19050" prst="angle"/>
            <a:contourClr>
              <a:schemeClr val="accent3">
                <a:tint val="100000"/>
                <a:shade val="100000"/>
                <a:satMod val="100000"/>
                <a:hueMod val="100000"/>
              </a:schemeClr>
            </a:contourClr>
          </a:sp3d>
        </a:bodyPr>
        <a:lstStyle/>
        <a:p>
          <a:pPr algn="l"/>
          <a:r>
            <a:rPr lang="de-DE" sz="1800" b="1" cap="none" spc="0">
              <a:ln/>
              <a:solidFill>
                <a:schemeClr val="accent3"/>
              </a:solidFill>
              <a:effectLst/>
              <a:latin typeface="Berlin Sans FB" pitchFamily="34" charset="0"/>
            </a:rPr>
            <a:t> </a:t>
          </a:r>
          <a:r>
            <a:rPr lang="de-DE" sz="1800" b="1" cap="none" spc="0">
              <a:ln/>
              <a:solidFill>
                <a:schemeClr val="accent3"/>
              </a:solidFill>
              <a:effectLst/>
              <a:latin typeface="Bahnschrift" panose="020B0502040204020203" pitchFamily="34" charset="0"/>
            </a:rPr>
            <a:t>Klimawirkungsprüfung</a:t>
          </a:r>
        </a:p>
      </xdr:txBody>
    </xdr:sp>
    <xdr:clientData/>
  </xdr:twoCellAnchor>
  <xdr:twoCellAnchor>
    <xdr:from>
      <xdr:col>3</xdr:col>
      <xdr:colOff>1610139</xdr:colOff>
      <xdr:row>16</xdr:row>
      <xdr:rowOff>6627</xdr:rowOff>
    </xdr:from>
    <xdr:to>
      <xdr:col>4</xdr:col>
      <xdr:colOff>2320</xdr:colOff>
      <xdr:row>16</xdr:row>
      <xdr:rowOff>296187</xdr:rowOff>
    </xdr:to>
    <xdr:sp macro="" textlink="" fLocksText="0">
      <xdr:nvSpPr>
        <xdr:cNvPr id="30" name="Text Box 163"/>
        <xdr:cNvSpPr txBox="1">
          <a:spLocks noChangeArrowheads="1"/>
        </xdr:cNvSpPr>
      </xdr:nvSpPr>
      <xdr:spPr bwMode="auto">
        <a:xfrm flipH="1">
          <a:off x="5610639" y="5835927"/>
          <a:ext cx="152401" cy="289560"/>
        </a:xfrm>
        <a:prstGeom prst="rect">
          <a:avLst/>
        </a:prstGeom>
        <a:noFill/>
        <a:ln w="9525">
          <a:noFill/>
          <a:round/>
          <a:headEnd/>
          <a:tailEnd/>
        </a:ln>
        <a:effectLst/>
      </xdr:spPr>
      <xdr:txBody>
        <a:bodyPr vertOverflow="clip" wrap="square" lIns="20160" tIns="20160" rIns="20160" bIns="20160" anchor="b" upright="1"/>
        <a:lstStyle/>
        <a:p>
          <a:pPr algn="l" rtl="0">
            <a:defRPr sz="1000"/>
          </a:pPr>
          <a:endParaRPr lang="de-DE" sz="2000" b="1" i="0" u="none" strike="noStrike" baseline="0">
            <a:solidFill>
              <a:srgbClr val="FF0000"/>
            </a:solidFill>
            <a:latin typeface="Monotype Corsiva"/>
          </a:endParaRPr>
        </a:p>
      </xdr:txBody>
    </xdr:sp>
    <xdr:clientData/>
  </xdr:twoCellAnchor>
  <xdr:twoCellAnchor>
    <xdr:from>
      <xdr:col>3</xdr:col>
      <xdr:colOff>1223885</xdr:colOff>
      <xdr:row>15</xdr:row>
      <xdr:rowOff>223313</xdr:rowOff>
    </xdr:from>
    <xdr:to>
      <xdr:col>3</xdr:col>
      <xdr:colOff>1414385</xdr:colOff>
      <xdr:row>16</xdr:row>
      <xdr:rowOff>245587</xdr:rowOff>
    </xdr:to>
    <xdr:sp macro="" textlink="" fLocksText="0">
      <xdr:nvSpPr>
        <xdr:cNvPr id="31" name="Text Box 163"/>
        <xdr:cNvSpPr txBox="1">
          <a:spLocks noChangeArrowheads="1"/>
        </xdr:cNvSpPr>
      </xdr:nvSpPr>
      <xdr:spPr bwMode="auto">
        <a:xfrm>
          <a:off x="5224385" y="5831633"/>
          <a:ext cx="190500" cy="243254"/>
        </a:xfrm>
        <a:prstGeom prst="rect">
          <a:avLst/>
        </a:prstGeom>
        <a:noFill/>
        <a:ln w="9525">
          <a:noFill/>
          <a:round/>
          <a:headEnd/>
          <a:tailEnd/>
        </a:ln>
        <a:effectLst/>
      </xdr:spPr>
      <xdr:txBody>
        <a:bodyPr vertOverflow="clip" wrap="square" lIns="20160" tIns="20160" rIns="20160" bIns="20160" anchor="t" upright="1"/>
        <a:lstStyle/>
        <a:p>
          <a:pPr algn="l" rtl="0">
            <a:defRPr sz="1000"/>
          </a:pPr>
          <a:endParaRPr lang="de-DE" sz="2000" b="1" i="0" u="none" strike="noStrike" baseline="0">
            <a:solidFill>
              <a:srgbClr val="FF0000"/>
            </a:solidFill>
            <a:latin typeface="Monotype Corsiva"/>
          </a:endParaRPr>
        </a:p>
      </xdr:txBody>
    </xdr:sp>
    <xdr:clientData/>
  </xdr:twoCellAnchor>
  <xdr:twoCellAnchor>
    <xdr:from>
      <xdr:col>3</xdr:col>
      <xdr:colOff>1549179</xdr:colOff>
      <xdr:row>16</xdr:row>
      <xdr:rowOff>14246</xdr:rowOff>
    </xdr:from>
    <xdr:to>
      <xdr:col>3</xdr:col>
      <xdr:colOff>1701579</xdr:colOff>
      <xdr:row>16</xdr:row>
      <xdr:rowOff>303806</xdr:rowOff>
    </xdr:to>
    <xdr:sp macro="" textlink="" fLocksText="0">
      <xdr:nvSpPr>
        <xdr:cNvPr id="32" name="Text Box 163"/>
        <xdr:cNvSpPr txBox="1">
          <a:spLocks noChangeArrowheads="1"/>
        </xdr:cNvSpPr>
      </xdr:nvSpPr>
      <xdr:spPr bwMode="auto">
        <a:xfrm flipH="1">
          <a:off x="5549679" y="5843546"/>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5</xdr:col>
      <xdr:colOff>1610139</xdr:colOff>
      <xdr:row>16</xdr:row>
      <xdr:rowOff>6627</xdr:rowOff>
    </xdr:from>
    <xdr:to>
      <xdr:col>6</xdr:col>
      <xdr:colOff>2320</xdr:colOff>
      <xdr:row>16</xdr:row>
      <xdr:rowOff>296187</xdr:rowOff>
    </xdr:to>
    <xdr:sp macro="" textlink="" fLocksText="0">
      <xdr:nvSpPr>
        <xdr:cNvPr id="33" name="Text Box 163"/>
        <xdr:cNvSpPr txBox="1">
          <a:spLocks noChangeArrowheads="1"/>
        </xdr:cNvSpPr>
      </xdr:nvSpPr>
      <xdr:spPr bwMode="auto">
        <a:xfrm flipH="1">
          <a:off x="7759479" y="5835927"/>
          <a:ext cx="152401" cy="289560"/>
        </a:xfrm>
        <a:prstGeom prst="rect">
          <a:avLst/>
        </a:prstGeom>
        <a:noFill/>
        <a:ln w="9525">
          <a:noFill/>
          <a:round/>
          <a:headEnd/>
          <a:tailEnd/>
        </a:ln>
        <a:effectLst/>
      </xdr:spPr>
      <xdr:txBody>
        <a:bodyPr vertOverflow="clip" wrap="square" lIns="20160" tIns="20160" rIns="20160" bIns="20160" anchor="b" upright="1"/>
        <a:lstStyle/>
        <a:p>
          <a:pPr algn="l" rtl="0">
            <a:defRPr sz="1000"/>
          </a:pPr>
          <a:endParaRPr lang="de-DE" sz="2000" b="1" i="0" u="none" strike="noStrike" baseline="0">
            <a:solidFill>
              <a:srgbClr val="FF0000"/>
            </a:solidFill>
            <a:latin typeface="Monotype Corsiva"/>
          </a:endParaRPr>
        </a:p>
      </xdr:txBody>
    </xdr:sp>
    <xdr:clientData/>
  </xdr:twoCellAnchor>
  <xdr:twoCellAnchor>
    <xdr:from>
      <xdr:col>5</xdr:col>
      <xdr:colOff>1223885</xdr:colOff>
      <xdr:row>15</xdr:row>
      <xdr:rowOff>223313</xdr:rowOff>
    </xdr:from>
    <xdr:to>
      <xdr:col>5</xdr:col>
      <xdr:colOff>1414385</xdr:colOff>
      <xdr:row>16</xdr:row>
      <xdr:rowOff>245587</xdr:rowOff>
    </xdr:to>
    <xdr:sp macro="" textlink="" fLocksText="0">
      <xdr:nvSpPr>
        <xdr:cNvPr id="34" name="Text Box 163"/>
        <xdr:cNvSpPr txBox="1">
          <a:spLocks noChangeArrowheads="1"/>
        </xdr:cNvSpPr>
      </xdr:nvSpPr>
      <xdr:spPr bwMode="auto">
        <a:xfrm>
          <a:off x="7373225" y="5831633"/>
          <a:ext cx="190500" cy="243254"/>
        </a:xfrm>
        <a:prstGeom prst="rect">
          <a:avLst/>
        </a:prstGeom>
        <a:noFill/>
        <a:ln w="9525">
          <a:noFill/>
          <a:round/>
          <a:headEnd/>
          <a:tailEnd/>
        </a:ln>
        <a:effectLst/>
      </xdr:spPr>
      <xdr:txBody>
        <a:bodyPr vertOverflow="clip" wrap="square" lIns="20160" tIns="20160" rIns="20160" bIns="20160" anchor="t" upright="1"/>
        <a:lstStyle/>
        <a:p>
          <a:pPr algn="l" rtl="0">
            <a:defRPr sz="1000"/>
          </a:pPr>
          <a:endParaRPr lang="de-DE" sz="2000" b="1" i="0" u="none" strike="noStrike" baseline="0">
            <a:solidFill>
              <a:srgbClr val="FF0000"/>
            </a:solidFill>
            <a:latin typeface="Monotype Corsiva"/>
          </a:endParaRPr>
        </a:p>
      </xdr:txBody>
    </xdr:sp>
    <xdr:clientData/>
  </xdr:twoCellAnchor>
  <xdr:twoCellAnchor>
    <xdr:from>
      <xdr:col>7</xdr:col>
      <xdr:colOff>1223885</xdr:colOff>
      <xdr:row>15</xdr:row>
      <xdr:rowOff>223313</xdr:rowOff>
    </xdr:from>
    <xdr:to>
      <xdr:col>7</xdr:col>
      <xdr:colOff>1414385</xdr:colOff>
      <xdr:row>16</xdr:row>
      <xdr:rowOff>245587</xdr:rowOff>
    </xdr:to>
    <xdr:sp macro="" textlink="" fLocksText="0">
      <xdr:nvSpPr>
        <xdr:cNvPr id="36" name="Text Box 163"/>
        <xdr:cNvSpPr txBox="1">
          <a:spLocks noChangeArrowheads="1"/>
        </xdr:cNvSpPr>
      </xdr:nvSpPr>
      <xdr:spPr bwMode="auto">
        <a:xfrm>
          <a:off x="9522065" y="5831633"/>
          <a:ext cx="190500" cy="243254"/>
        </a:xfrm>
        <a:prstGeom prst="rect">
          <a:avLst/>
        </a:prstGeom>
        <a:noFill/>
        <a:ln w="9525">
          <a:noFill/>
          <a:round/>
          <a:headEnd/>
          <a:tailEnd/>
        </a:ln>
        <a:effectLst/>
      </xdr:spPr>
      <xdr:txBody>
        <a:bodyPr vertOverflow="clip" wrap="square" lIns="20160" tIns="20160" rIns="20160" bIns="20160" anchor="t" upright="1"/>
        <a:lstStyle/>
        <a:p>
          <a:pPr algn="l" rtl="0">
            <a:defRPr sz="1000"/>
          </a:pPr>
          <a:endParaRPr lang="de-DE" sz="2000" b="1" i="0" u="none" strike="noStrike" baseline="0">
            <a:solidFill>
              <a:srgbClr val="FF0000"/>
            </a:solidFill>
            <a:latin typeface="Monotype Corsiva"/>
          </a:endParaRPr>
        </a:p>
      </xdr:txBody>
    </xdr:sp>
    <xdr:clientData/>
  </xdr:twoCellAnchor>
  <xdr:twoCellAnchor>
    <xdr:from>
      <xdr:col>10</xdr:col>
      <xdr:colOff>1086725</xdr:colOff>
      <xdr:row>15</xdr:row>
      <xdr:rowOff>215693</xdr:rowOff>
    </xdr:from>
    <xdr:to>
      <xdr:col>10</xdr:col>
      <xdr:colOff>1277225</xdr:colOff>
      <xdr:row>16</xdr:row>
      <xdr:rowOff>237967</xdr:rowOff>
    </xdr:to>
    <xdr:sp macro="" textlink="" fLocksText="0">
      <xdr:nvSpPr>
        <xdr:cNvPr id="38" name="Text Box 163"/>
        <xdr:cNvSpPr txBox="1">
          <a:spLocks noChangeArrowheads="1"/>
        </xdr:cNvSpPr>
      </xdr:nvSpPr>
      <xdr:spPr bwMode="auto">
        <a:xfrm>
          <a:off x="12272885" y="5831633"/>
          <a:ext cx="0" cy="235634"/>
        </a:xfrm>
        <a:prstGeom prst="rect">
          <a:avLst/>
        </a:prstGeom>
        <a:noFill/>
        <a:ln w="9525">
          <a:noFill/>
          <a:round/>
          <a:headEnd/>
          <a:tailEnd/>
        </a:ln>
        <a:effectLst/>
      </xdr:spPr>
      <xdr:txBody>
        <a:bodyPr vertOverflow="clip" wrap="square" lIns="20160" tIns="20160" rIns="20160" bIns="20160" anchor="t" upright="1"/>
        <a:lstStyle/>
        <a:p>
          <a:pPr algn="l" rtl="0">
            <a:defRPr sz="1000"/>
          </a:pPr>
          <a:r>
            <a:rPr lang="de-DE" sz="2000" b="1" i="0" u="none" strike="noStrike" baseline="0">
              <a:solidFill>
                <a:srgbClr val="FF0000"/>
              </a:solidFill>
              <a:latin typeface="Monotype Corsiva"/>
            </a:rPr>
            <a:t>i</a:t>
          </a:r>
        </a:p>
      </xdr:txBody>
    </xdr:sp>
    <xdr:clientData/>
  </xdr:twoCellAnchor>
  <xdr:twoCellAnchor editAs="oneCell">
    <xdr:from>
      <xdr:col>1</xdr:col>
      <xdr:colOff>1394460</xdr:colOff>
      <xdr:row>12</xdr:row>
      <xdr:rowOff>45720</xdr:rowOff>
    </xdr:from>
    <xdr:to>
      <xdr:col>7</xdr:col>
      <xdr:colOff>892194</xdr:colOff>
      <xdr:row>22</xdr:row>
      <xdr:rowOff>640457</xdr:rowOff>
    </xdr:to>
    <xdr:pic>
      <xdr:nvPicPr>
        <xdr:cNvPr id="2" name="Grafik 1" descr="Bildschirmausschnitt"/>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05940" y="5425440"/>
          <a:ext cx="7544454" cy="43513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18</xdr:row>
          <xdr:rowOff>60960</xdr:rowOff>
        </xdr:from>
        <xdr:to>
          <xdr:col>5</xdr:col>
          <xdr:colOff>304800</xdr:colOff>
          <xdr:row>19</xdr:row>
          <xdr:rowOff>0</xdr:rowOff>
        </xdr:to>
        <xdr:sp macro="" textlink="">
          <xdr:nvSpPr>
            <xdr:cNvPr id="57345" name="Check Box 1" hidden="1">
              <a:extLst>
                <a:ext uri="{63B3BB69-23CF-44E3-9099-C40C66FF867C}">
                  <a14:compatExt spid="_x0000_s57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18</xdr:row>
          <xdr:rowOff>60960</xdr:rowOff>
        </xdr:from>
        <xdr:to>
          <xdr:col>7</xdr:col>
          <xdr:colOff>297180</xdr:colOff>
          <xdr:row>19</xdr:row>
          <xdr:rowOff>0</xdr:rowOff>
        </xdr:to>
        <xdr:sp macro="" textlink="">
          <xdr:nvSpPr>
            <xdr:cNvPr id="57346" name="Check Box 2" hidden="1">
              <a:extLst>
                <a:ext uri="{63B3BB69-23CF-44E3-9099-C40C66FF867C}">
                  <a14:compatExt spid="_x0000_s57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18</xdr:row>
          <xdr:rowOff>60960</xdr:rowOff>
        </xdr:from>
        <xdr:to>
          <xdr:col>9</xdr:col>
          <xdr:colOff>297180</xdr:colOff>
          <xdr:row>19</xdr:row>
          <xdr:rowOff>0</xdr:rowOff>
        </xdr:to>
        <xdr:sp macro="" textlink="">
          <xdr:nvSpPr>
            <xdr:cNvPr id="57347" name="Check Box 3" hidden="1">
              <a:extLst>
                <a:ext uri="{63B3BB69-23CF-44E3-9099-C40C66FF867C}">
                  <a14:compatExt spid="_x0000_s57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106680</xdr:colOff>
          <xdr:row>18</xdr:row>
          <xdr:rowOff>60960</xdr:rowOff>
        </xdr:from>
        <xdr:to>
          <xdr:col>12</xdr:col>
          <xdr:colOff>297180</xdr:colOff>
          <xdr:row>19</xdr:row>
          <xdr:rowOff>0</xdr:rowOff>
        </xdr:to>
        <xdr:sp macro="" textlink="">
          <xdr:nvSpPr>
            <xdr:cNvPr id="57348" name="Check Box 4" hidden="1">
              <a:extLst>
                <a:ext uri="{63B3BB69-23CF-44E3-9099-C40C66FF867C}">
                  <a14:compatExt spid="_x0000_s57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41</xdr:row>
          <xdr:rowOff>106680</xdr:rowOff>
        </xdr:from>
        <xdr:to>
          <xdr:col>5</xdr:col>
          <xdr:colOff>297180</xdr:colOff>
          <xdr:row>42</xdr:row>
          <xdr:rowOff>0</xdr:rowOff>
        </xdr:to>
        <xdr:sp macro="" textlink="">
          <xdr:nvSpPr>
            <xdr:cNvPr id="57349" name="Check Box 5" hidden="1">
              <a:extLst>
                <a:ext uri="{63B3BB69-23CF-44E3-9099-C40C66FF867C}">
                  <a14:compatExt spid="_x0000_s57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41</xdr:row>
          <xdr:rowOff>106680</xdr:rowOff>
        </xdr:from>
        <xdr:to>
          <xdr:col>7</xdr:col>
          <xdr:colOff>297180</xdr:colOff>
          <xdr:row>42</xdr:row>
          <xdr:rowOff>0</xdr:rowOff>
        </xdr:to>
        <xdr:sp macro="" textlink="">
          <xdr:nvSpPr>
            <xdr:cNvPr id="57350" name="Check Box 6" hidden="1">
              <a:extLst>
                <a:ext uri="{63B3BB69-23CF-44E3-9099-C40C66FF867C}">
                  <a14:compatExt spid="_x0000_s57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106680</xdr:colOff>
          <xdr:row>41</xdr:row>
          <xdr:rowOff>106680</xdr:rowOff>
        </xdr:from>
        <xdr:to>
          <xdr:col>12</xdr:col>
          <xdr:colOff>297180</xdr:colOff>
          <xdr:row>42</xdr:row>
          <xdr:rowOff>0</xdr:rowOff>
        </xdr:to>
        <xdr:sp macro="" textlink="">
          <xdr:nvSpPr>
            <xdr:cNvPr id="57351" name="Check Box 7" hidden="1">
              <a:extLst>
                <a:ext uri="{63B3BB69-23CF-44E3-9099-C40C66FF867C}">
                  <a14:compatExt spid="_x0000_s57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41</xdr:row>
          <xdr:rowOff>175260</xdr:rowOff>
        </xdr:from>
        <xdr:to>
          <xdr:col>9</xdr:col>
          <xdr:colOff>297180</xdr:colOff>
          <xdr:row>42</xdr:row>
          <xdr:rowOff>0</xdr:rowOff>
        </xdr:to>
        <xdr:sp macro="" textlink="">
          <xdr:nvSpPr>
            <xdr:cNvPr id="57352" name="Check Box 8" hidden="1">
              <a:extLst>
                <a:ext uri="{63B3BB69-23CF-44E3-9099-C40C66FF867C}">
                  <a14:compatExt spid="_x0000_s57352"/>
                </a:ext>
              </a:extLst>
            </xdr:cNvPr>
            <xdr:cNvSpPr/>
          </xdr:nvSpPr>
          <xdr:spPr>
            <a:xfrm>
              <a:off x="0" y="0"/>
              <a:ext cx="0" cy="0"/>
            </a:xfrm>
            <a:prstGeom prst="rect">
              <a:avLst/>
            </a:prstGeom>
          </xdr:spPr>
        </xdr:sp>
        <xdr:clientData/>
      </xdr:twoCellAnchor>
    </mc:Choice>
    <mc:Fallback/>
  </mc:AlternateContent>
  <xdr:twoCellAnchor>
    <xdr:from>
      <xdr:col>13</xdr:col>
      <xdr:colOff>1569720</xdr:colOff>
      <xdr:row>18</xdr:row>
      <xdr:rowOff>7620</xdr:rowOff>
    </xdr:from>
    <xdr:to>
      <xdr:col>13</xdr:col>
      <xdr:colOff>1722120</xdr:colOff>
      <xdr:row>18</xdr:row>
      <xdr:rowOff>297180</xdr:rowOff>
    </xdr:to>
    <xdr:sp macro="" textlink="" fLocksText="0">
      <xdr:nvSpPr>
        <xdr:cNvPr id="10" name="Text Box 163"/>
        <xdr:cNvSpPr txBox="1">
          <a:spLocks noChangeArrowheads="1"/>
        </xdr:cNvSpPr>
      </xdr:nvSpPr>
      <xdr:spPr bwMode="auto">
        <a:xfrm flipH="1">
          <a:off x="14584680" y="692658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8</xdr:col>
      <xdr:colOff>1569720</xdr:colOff>
      <xdr:row>41</xdr:row>
      <xdr:rowOff>0</xdr:rowOff>
    </xdr:from>
    <xdr:to>
      <xdr:col>8</xdr:col>
      <xdr:colOff>1722120</xdr:colOff>
      <xdr:row>41</xdr:row>
      <xdr:rowOff>289560</xdr:rowOff>
    </xdr:to>
    <xdr:sp macro="" textlink="" fLocksText="0">
      <xdr:nvSpPr>
        <xdr:cNvPr id="11" name="Text Box 163"/>
        <xdr:cNvSpPr txBox="1">
          <a:spLocks noChangeArrowheads="1"/>
        </xdr:cNvSpPr>
      </xdr:nvSpPr>
      <xdr:spPr bwMode="auto">
        <a:xfrm flipH="1">
          <a:off x="10218420" y="1584198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10</xdr:col>
      <xdr:colOff>1569720</xdr:colOff>
      <xdr:row>41</xdr:row>
      <xdr:rowOff>0</xdr:rowOff>
    </xdr:from>
    <xdr:to>
      <xdr:col>10</xdr:col>
      <xdr:colOff>1722120</xdr:colOff>
      <xdr:row>41</xdr:row>
      <xdr:rowOff>289560</xdr:rowOff>
    </xdr:to>
    <xdr:sp macro="" textlink="" fLocksText="0">
      <xdr:nvSpPr>
        <xdr:cNvPr id="12" name="Text Box 163"/>
        <xdr:cNvSpPr txBox="1">
          <a:spLocks noChangeArrowheads="1"/>
        </xdr:cNvSpPr>
      </xdr:nvSpPr>
      <xdr:spPr bwMode="auto">
        <a:xfrm flipH="1">
          <a:off x="11711940" y="15841980"/>
          <a:ext cx="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4</xdr:col>
      <xdr:colOff>1569720</xdr:colOff>
      <xdr:row>41</xdr:row>
      <xdr:rowOff>0</xdr:rowOff>
    </xdr:from>
    <xdr:to>
      <xdr:col>4</xdr:col>
      <xdr:colOff>1722120</xdr:colOff>
      <xdr:row>41</xdr:row>
      <xdr:rowOff>289560</xdr:rowOff>
    </xdr:to>
    <xdr:sp macro="" textlink="" fLocksText="0">
      <xdr:nvSpPr>
        <xdr:cNvPr id="13" name="Text Box 163"/>
        <xdr:cNvSpPr txBox="1">
          <a:spLocks noChangeArrowheads="1"/>
        </xdr:cNvSpPr>
      </xdr:nvSpPr>
      <xdr:spPr bwMode="auto">
        <a:xfrm flipH="1">
          <a:off x="5920740" y="1584198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6</xdr:col>
      <xdr:colOff>1569272</xdr:colOff>
      <xdr:row>18</xdr:row>
      <xdr:rowOff>12999</xdr:rowOff>
    </xdr:from>
    <xdr:to>
      <xdr:col>6</xdr:col>
      <xdr:colOff>1721672</xdr:colOff>
      <xdr:row>18</xdr:row>
      <xdr:rowOff>303456</xdr:rowOff>
    </xdr:to>
    <xdr:sp macro="" textlink="" fLocksText="0">
      <xdr:nvSpPr>
        <xdr:cNvPr id="14" name="Text Box 163"/>
        <xdr:cNvSpPr txBox="1">
          <a:spLocks noChangeArrowheads="1"/>
        </xdr:cNvSpPr>
      </xdr:nvSpPr>
      <xdr:spPr bwMode="auto">
        <a:xfrm flipH="1">
          <a:off x="8069132" y="6931959"/>
          <a:ext cx="152400" cy="290457"/>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11</xdr:col>
      <xdr:colOff>726590</xdr:colOff>
      <xdr:row>10</xdr:row>
      <xdr:rowOff>195878</xdr:rowOff>
    </xdr:from>
    <xdr:to>
      <xdr:col>11</xdr:col>
      <xdr:colOff>875852</xdr:colOff>
      <xdr:row>13</xdr:row>
      <xdr:rowOff>288215</xdr:rowOff>
    </xdr:to>
    <xdr:sp macro="" textlink="" fLocksText="0">
      <xdr:nvSpPr>
        <xdr:cNvPr id="15" name="Text Box 163"/>
        <xdr:cNvSpPr txBox="1">
          <a:spLocks noChangeArrowheads="1"/>
        </xdr:cNvSpPr>
      </xdr:nvSpPr>
      <xdr:spPr bwMode="auto">
        <a:xfrm flipH="1">
          <a:off x="12438530" y="4386878"/>
          <a:ext cx="149262" cy="800997"/>
        </a:xfrm>
        <a:prstGeom prst="rect">
          <a:avLst/>
        </a:prstGeom>
        <a:noFill/>
        <a:ln w="9525">
          <a:noFill/>
          <a:round/>
          <a:headEnd/>
          <a:tailEnd/>
        </a:ln>
        <a:effectLst/>
      </xdr:spPr>
      <xdr:txBody>
        <a:bodyPr vertOverflow="clip" wrap="square" lIns="20160" tIns="20160" rIns="20160" bIns="20160" anchor="b" upright="1"/>
        <a:lstStyle/>
        <a:p>
          <a:pPr algn="l" rtl="0">
            <a:defRPr sz="1000"/>
          </a:pPr>
          <a:endParaRPr lang="de-DE" sz="2000" b="1" i="0" u="none" strike="noStrike" baseline="0">
            <a:solidFill>
              <a:srgbClr val="FF0000"/>
            </a:solidFill>
            <a:latin typeface="Monotype Corsiva"/>
          </a:endParaRPr>
        </a:p>
      </xdr:txBody>
    </xdr:sp>
    <xdr:clientData/>
  </xdr:twoCellAnchor>
  <xdr:twoCellAnchor>
    <xdr:from>
      <xdr:col>8</xdr:col>
      <xdr:colOff>1569720</xdr:colOff>
      <xdr:row>18</xdr:row>
      <xdr:rowOff>7620</xdr:rowOff>
    </xdr:from>
    <xdr:to>
      <xdr:col>8</xdr:col>
      <xdr:colOff>1722120</xdr:colOff>
      <xdr:row>18</xdr:row>
      <xdr:rowOff>297180</xdr:rowOff>
    </xdr:to>
    <xdr:sp macro="" textlink="" fLocksText="0">
      <xdr:nvSpPr>
        <xdr:cNvPr id="16" name="Text Box 163"/>
        <xdr:cNvSpPr txBox="1">
          <a:spLocks noChangeArrowheads="1"/>
        </xdr:cNvSpPr>
      </xdr:nvSpPr>
      <xdr:spPr bwMode="auto">
        <a:xfrm flipH="1">
          <a:off x="10218420" y="692658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oneCellAnchor>
    <xdr:from>
      <xdr:col>15</xdr:col>
      <xdr:colOff>1115976</xdr:colOff>
      <xdr:row>0</xdr:row>
      <xdr:rowOff>180044</xdr:rowOff>
    </xdr:from>
    <xdr:ext cx="1772137" cy="388358"/>
    <xdr:pic>
      <xdr:nvPicPr>
        <xdr:cNvPr id="17" name="Picture 2" descr="P:\KB-Projekte\KöP - Klimaschutz in öffentlichen Projekten\20_Öffentlichkeitsarbeit\Logo\KöP-Logo\KoeP_Logo_RBG\KoeP_Logo_RBG.jpg"/>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6646" b="13587"/>
        <a:stretch/>
      </xdr:blipFill>
      <xdr:spPr bwMode="auto">
        <a:xfrm>
          <a:off x="16279776" y="180044"/>
          <a:ext cx="1772137" cy="38835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15</xdr:col>
      <xdr:colOff>247252</xdr:colOff>
      <xdr:row>1</xdr:row>
      <xdr:rowOff>148976</xdr:rowOff>
    </xdr:from>
    <xdr:to>
      <xdr:col>22</xdr:col>
      <xdr:colOff>228689</xdr:colOff>
      <xdr:row>2</xdr:row>
      <xdr:rowOff>49916</xdr:rowOff>
    </xdr:to>
    <xdr:sp macro="" textlink="">
      <xdr:nvSpPr>
        <xdr:cNvPr id="18" name="Textfeld 17"/>
        <xdr:cNvSpPr txBox="1"/>
      </xdr:nvSpPr>
      <xdr:spPr>
        <a:xfrm>
          <a:off x="15411052" y="415676"/>
          <a:ext cx="8919697"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cene3d>
            <a:camera prst="orthographicFront"/>
            <a:lightRig rig="flat" dir="t">
              <a:rot lat="0" lon="0" rev="18900000"/>
            </a:lightRig>
          </a:scene3d>
          <a:sp3d extrusionH="31750" contourW="6350" prstMaterial="powder">
            <a:bevelT w="19050" h="19050" prst="angle"/>
            <a:contourClr>
              <a:schemeClr val="accent3">
                <a:tint val="100000"/>
                <a:shade val="100000"/>
                <a:satMod val="100000"/>
                <a:hueMod val="100000"/>
              </a:schemeClr>
            </a:contourClr>
          </a:sp3d>
        </a:bodyPr>
        <a:lstStyle/>
        <a:p>
          <a:pPr algn="l"/>
          <a:r>
            <a:rPr lang="de-DE" sz="1800" b="1" cap="none" spc="0">
              <a:ln/>
              <a:solidFill>
                <a:schemeClr val="accent3"/>
              </a:solidFill>
              <a:effectLst/>
              <a:latin typeface="Berlin Sans FB" pitchFamily="34" charset="0"/>
            </a:rPr>
            <a:t> </a:t>
          </a:r>
          <a:r>
            <a:rPr lang="de-DE" sz="1800" b="1" cap="none" spc="0">
              <a:ln/>
              <a:solidFill>
                <a:schemeClr val="accent3"/>
              </a:solidFill>
              <a:effectLst/>
              <a:latin typeface="Bahnschrift" panose="020B0502040204020203" pitchFamily="34" charset="0"/>
            </a:rPr>
            <a:t>Klimawirkungsprüfung</a:t>
          </a:r>
        </a:p>
      </xdr:txBody>
    </xdr:sp>
    <xdr:clientData/>
  </xdr:twoCellAnchor>
  <xdr:twoCellAnchor>
    <xdr:from>
      <xdr:col>4</xdr:col>
      <xdr:colOff>1569720</xdr:colOff>
      <xdr:row>18</xdr:row>
      <xdr:rowOff>7620</xdr:rowOff>
    </xdr:from>
    <xdr:to>
      <xdr:col>4</xdr:col>
      <xdr:colOff>1722120</xdr:colOff>
      <xdr:row>18</xdr:row>
      <xdr:rowOff>297180</xdr:rowOff>
    </xdr:to>
    <xdr:sp macro="" textlink="" fLocksText="0">
      <xdr:nvSpPr>
        <xdr:cNvPr id="19" name="Text Box 163"/>
        <xdr:cNvSpPr txBox="1">
          <a:spLocks noChangeArrowheads="1"/>
        </xdr:cNvSpPr>
      </xdr:nvSpPr>
      <xdr:spPr bwMode="auto">
        <a:xfrm flipH="1">
          <a:off x="5920740" y="692658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11</xdr:col>
      <xdr:colOff>726590</xdr:colOff>
      <xdr:row>40</xdr:row>
      <xdr:rowOff>167640</xdr:rowOff>
    </xdr:from>
    <xdr:to>
      <xdr:col>11</xdr:col>
      <xdr:colOff>861060</xdr:colOff>
      <xdr:row>41</xdr:row>
      <xdr:rowOff>288215</xdr:rowOff>
    </xdr:to>
    <xdr:sp macro="" textlink="" fLocksText="0">
      <xdr:nvSpPr>
        <xdr:cNvPr id="20" name="Text Box 163"/>
        <xdr:cNvSpPr txBox="1">
          <a:spLocks noChangeArrowheads="1"/>
        </xdr:cNvSpPr>
      </xdr:nvSpPr>
      <xdr:spPr bwMode="auto">
        <a:xfrm flipH="1">
          <a:off x="12438530" y="15819120"/>
          <a:ext cx="134470" cy="311075"/>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mc:AlternateContent xmlns:mc="http://schemas.openxmlformats.org/markup-compatibility/2006">
    <mc:Choice xmlns:a14="http://schemas.microsoft.com/office/drawing/2010/main" Requires="a14">
      <xdr:twoCellAnchor editAs="oneCell">
        <xdr:from>
          <xdr:col>5</xdr:col>
          <xdr:colOff>106680</xdr:colOff>
          <xdr:row>53</xdr:row>
          <xdr:rowOff>60960</xdr:rowOff>
        </xdr:from>
        <xdr:to>
          <xdr:col>5</xdr:col>
          <xdr:colOff>297180</xdr:colOff>
          <xdr:row>54</xdr:row>
          <xdr:rowOff>0</xdr:rowOff>
        </xdr:to>
        <xdr:sp macro="" textlink="">
          <xdr:nvSpPr>
            <xdr:cNvPr id="57353" name="Check Box 9" hidden="1">
              <a:extLst>
                <a:ext uri="{63B3BB69-23CF-44E3-9099-C40C66FF867C}">
                  <a14:compatExt spid="_x0000_s57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53</xdr:row>
          <xdr:rowOff>60960</xdr:rowOff>
        </xdr:from>
        <xdr:to>
          <xdr:col>7</xdr:col>
          <xdr:colOff>297180</xdr:colOff>
          <xdr:row>54</xdr:row>
          <xdr:rowOff>0</xdr:rowOff>
        </xdr:to>
        <xdr:sp macro="" textlink="">
          <xdr:nvSpPr>
            <xdr:cNvPr id="57354" name="Check Box 10" hidden="1">
              <a:extLst>
                <a:ext uri="{63B3BB69-23CF-44E3-9099-C40C66FF867C}">
                  <a14:compatExt spid="_x0000_s57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53</xdr:row>
          <xdr:rowOff>60960</xdr:rowOff>
        </xdr:from>
        <xdr:to>
          <xdr:col>9</xdr:col>
          <xdr:colOff>297180</xdr:colOff>
          <xdr:row>54</xdr:row>
          <xdr:rowOff>0</xdr:rowOff>
        </xdr:to>
        <xdr:sp macro="" textlink="">
          <xdr:nvSpPr>
            <xdr:cNvPr id="57355" name="Check Box 11" hidden="1">
              <a:extLst>
                <a:ext uri="{63B3BB69-23CF-44E3-9099-C40C66FF867C}">
                  <a14:compatExt spid="_x0000_s57355"/>
                </a:ext>
              </a:extLst>
            </xdr:cNvPr>
            <xdr:cNvSpPr/>
          </xdr:nvSpPr>
          <xdr:spPr>
            <a:xfrm>
              <a:off x="0" y="0"/>
              <a:ext cx="0" cy="0"/>
            </a:xfrm>
            <a:prstGeom prst="rect">
              <a:avLst/>
            </a:prstGeom>
          </xdr:spPr>
        </xdr:sp>
        <xdr:clientData/>
      </xdr:twoCellAnchor>
    </mc:Choice>
    <mc:Fallback/>
  </mc:AlternateContent>
  <xdr:twoCellAnchor>
    <xdr:from>
      <xdr:col>6</xdr:col>
      <xdr:colOff>1569720</xdr:colOff>
      <xdr:row>41</xdr:row>
      <xdr:rowOff>0</xdr:rowOff>
    </xdr:from>
    <xdr:to>
      <xdr:col>6</xdr:col>
      <xdr:colOff>1722120</xdr:colOff>
      <xdr:row>41</xdr:row>
      <xdr:rowOff>289560</xdr:rowOff>
    </xdr:to>
    <xdr:sp macro="" textlink="" fLocksText="0">
      <xdr:nvSpPr>
        <xdr:cNvPr id="24" name="Text Box 163"/>
        <xdr:cNvSpPr txBox="1">
          <a:spLocks noChangeArrowheads="1"/>
        </xdr:cNvSpPr>
      </xdr:nvSpPr>
      <xdr:spPr bwMode="auto">
        <a:xfrm flipH="1">
          <a:off x="8069580" y="1584198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mc:AlternateContent xmlns:mc="http://schemas.openxmlformats.org/markup-compatibility/2006">
    <mc:Choice xmlns:a14="http://schemas.microsoft.com/office/drawing/2010/main" Requires="a14">
      <xdr:twoCellAnchor editAs="oneCell">
        <xdr:from>
          <xdr:col>5</xdr:col>
          <xdr:colOff>106680</xdr:colOff>
          <xdr:row>19</xdr:row>
          <xdr:rowOff>106680</xdr:rowOff>
        </xdr:from>
        <xdr:to>
          <xdr:col>5</xdr:col>
          <xdr:colOff>297180</xdr:colOff>
          <xdr:row>20</xdr:row>
          <xdr:rowOff>0</xdr:rowOff>
        </xdr:to>
        <xdr:sp macro="" textlink="">
          <xdr:nvSpPr>
            <xdr:cNvPr id="57356" name="Check Box 12" hidden="1">
              <a:extLst>
                <a:ext uri="{63B3BB69-23CF-44E3-9099-C40C66FF867C}">
                  <a14:compatExt spid="_x0000_s57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19</xdr:row>
          <xdr:rowOff>106680</xdr:rowOff>
        </xdr:from>
        <xdr:to>
          <xdr:col>7</xdr:col>
          <xdr:colOff>297180</xdr:colOff>
          <xdr:row>20</xdr:row>
          <xdr:rowOff>0</xdr:rowOff>
        </xdr:to>
        <xdr:sp macro="" textlink="">
          <xdr:nvSpPr>
            <xdr:cNvPr id="57357" name="Check Box 13" hidden="1">
              <a:extLst>
                <a:ext uri="{63B3BB69-23CF-44E3-9099-C40C66FF867C}">
                  <a14:compatExt spid="_x0000_s57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19</xdr:row>
          <xdr:rowOff>106680</xdr:rowOff>
        </xdr:from>
        <xdr:to>
          <xdr:col>9</xdr:col>
          <xdr:colOff>297180</xdr:colOff>
          <xdr:row>20</xdr:row>
          <xdr:rowOff>0</xdr:rowOff>
        </xdr:to>
        <xdr:sp macro="" textlink="">
          <xdr:nvSpPr>
            <xdr:cNvPr id="57358" name="Check Box 14" hidden="1">
              <a:extLst>
                <a:ext uri="{63B3BB69-23CF-44E3-9099-C40C66FF867C}">
                  <a14:compatExt spid="_x0000_s57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106680</xdr:colOff>
          <xdr:row>19</xdr:row>
          <xdr:rowOff>106680</xdr:rowOff>
        </xdr:from>
        <xdr:to>
          <xdr:col>12</xdr:col>
          <xdr:colOff>297180</xdr:colOff>
          <xdr:row>20</xdr:row>
          <xdr:rowOff>0</xdr:rowOff>
        </xdr:to>
        <xdr:sp macro="" textlink="">
          <xdr:nvSpPr>
            <xdr:cNvPr id="57359" name="Check Box 15" hidden="1">
              <a:extLst>
                <a:ext uri="{63B3BB69-23CF-44E3-9099-C40C66FF867C}">
                  <a14:compatExt spid="_x0000_s57359"/>
                </a:ext>
              </a:extLst>
            </xdr:cNvPr>
            <xdr:cNvSpPr/>
          </xdr:nvSpPr>
          <xdr:spPr>
            <a:xfrm>
              <a:off x="0" y="0"/>
              <a:ext cx="0" cy="0"/>
            </a:xfrm>
            <a:prstGeom prst="rect">
              <a:avLst/>
            </a:prstGeom>
          </xdr:spPr>
        </xdr:sp>
        <xdr:clientData/>
      </xdr:twoCellAnchor>
    </mc:Choice>
    <mc:Fallback/>
  </mc:AlternateContent>
  <xdr:twoCellAnchor>
    <xdr:from>
      <xdr:col>13</xdr:col>
      <xdr:colOff>1569720</xdr:colOff>
      <xdr:row>19</xdr:row>
      <xdr:rowOff>0</xdr:rowOff>
    </xdr:from>
    <xdr:to>
      <xdr:col>13</xdr:col>
      <xdr:colOff>1722120</xdr:colOff>
      <xdr:row>19</xdr:row>
      <xdr:rowOff>289560</xdr:rowOff>
    </xdr:to>
    <xdr:sp macro="" textlink="" fLocksText="0">
      <xdr:nvSpPr>
        <xdr:cNvPr id="29" name="Text Box 163"/>
        <xdr:cNvSpPr txBox="1">
          <a:spLocks noChangeArrowheads="1"/>
        </xdr:cNvSpPr>
      </xdr:nvSpPr>
      <xdr:spPr bwMode="auto">
        <a:xfrm flipH="1">
          <a:off x="14584680" y="793242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4</xdr:col>
      <xdr:colOff>1600200</xdr:colOff>
      <xdr:row>19</xdr:row>
      <xdr:rowOff>0</xdr:rowOff>
    </xdr:from>
    <xdr:to>
      <xdr:col>4</xdr:col>
      <xdr:colOff>1752600</xdr:colOff>
      <xdr:row>19</xdr:row>
      <xdr:rowOff>289560</xdr:rowOff>
    </xdr:to>
    <xdr:sp macro="" textlink="" fLocksText="0">
      <xdr:nvSpPr>
        <xdr:cNvPr id="30" name="Text Box 163"/>
        <xdr:cNvSpPr txBox="1">
          <a:spLocks noChangeArrowheads="1"/>
        </xdr:cNvSpPr>
      </xdr:nvSpPr>
      <xdr:spPr bwMode="auto">
        <a:xfrm flipH="1">
          <a:off x="5951220" y="793242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6</xdr:col>
      <xdr:colOff>1592580</xdr:colOff>
      <xdr:row>19</xdr:row>
      <xdr:rowOff>7620</xdr:rowOff>
    </xdr:from>
    <xdr:to>
      <xdr:col>6</xdr:col>
      <xdr:colOff>1735455</xdr:colOff>
      <xdr:row>19</xdr:row>
      <xdr:rowOff>297180</xdr:rowOff>
    </xdr:to>
    <xdr:sp macro="" textlink="" fLocksText="0">
      <xdr:nvSpPr>
        <xdr:cNvPr id="31" name="Text Box 163"/>
        <xdr:cNvSpPr txBox="1">
          <a:spLocks noChangeArrowheads="1"/>
        </xdr:cNvSpPr>
      </xdr:nvSpPr>
      <xdr:spPr bwMode="auto">
        <a:xfrm flipH="1">
          <a:off x="8092440" y="7940040"/>
          <a:ext cx="142875"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11</xdr:col>
      <xdr:colOff>742950</xdr:colOff>
      <xdr:row>19</xdr:row>
      <xdr:rowOff>9525</xdr:rowOff>
    </xdr:from>
    <xdr:to>
      <xdr:col>12</xdr:col>
      <xdr:colOff>0</xdr:colOff>
      <xdr:row>19</xdr:row>
      <xdr:rowOff>299085</xdr:rowOff>
    </xdr:to>
    <xdr:sp macro="" textlink="" fLocksText="0">
      <xdr:nvSpPr>
        <xdr:cNvPr id="32" name="Text Box 163"/>
        <xdr:cNvSpPr txBox="1">
          <a:spLocks noChangeArrowheads="1"/>
        </xdr:cNvSpPr>
      </xdr:nvSpPr>
      <xdr:spPr bwMode="auto">
        <a:xfrm flipH="1">
          <a:off x="12454890" y="7941945"/>
          <a:ext cx="17145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8</xdr:col>
      <xdr:colOff>1569720</xdr:colOff>
      <xdr:row>19</xdr:row>
      <xdr:rowOff>0</xdr:rowOff>
    </xdr:from>
    <xdr:to>
      <xdr:col>8</xdr:col>
      <xdr:colOff>1722120</xdr:colOff>
      <xdr:row>19</xdr:row>
      <xdr:rowOff>289560</xdr:rowOff>
    </xdr:to>
    <xdr:sp macro="" textlink="" fLocksText="0">
      <xdr:nvSpPr>
        <xdr:cNvPr id="33" name="Text Box 163"/>
        <xdr:cNvSpPr txBox="1">
          <a:spLocks noChangeArrowheads="1"/>
        </xdr:cNvSpPr>
      </xdr:nvSpPr>
      <xdr:spPr bwMode="auto">
        <a:xfrm flipH="1">
          <a:off x="10218420" y="793242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10</xdr:col>
      <xdr:colOff>1569720</xdr:colOff>
      <xdr:row>49</xdr:row>
      <xdr:rowOff>0</xdr:rowOff>
    </xdr:from>
    <xdr:to>
      <xdr:col>10</xdr:col>
      <xdr:colOff>1722120</xdr:colOff>
      <xdr:row>49</xdr:row>
      <xdr:rowOff>289560</xdr:rowOff>
    </xdr:to>
    <xdr:sp macro="" textlink="" fLocksText="0">
      <xdr:nvSpPr>
        <xdr:cNvPr id="34" name="Text Box 163"/>
        <xdr:cNvSpPr txBox="1">
          <a:spLocks noChangeArrowheads="1"/>
        </xdr:cNvSpPr>
      </xdr:nvSpPr>
      <xdr:spPr bwMode="auto">
        <a:xfrm flipH="1">
          <a:off x="11711940" y="18661380"/>
          <a:ext cx="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4</xdr:col>
      <xdr:colOff>1569720</xdr:colOff>
      <xdr:row>49</xdr:row>
      <xdr:rowOff>0</xdr:rowOff>
    </xdr:from>
    <xdr:to>
      <xdr:col>4</xdr:col>
      <xdr:colOff>1722120</xdr:colOff>
      <xdr:row>49</xdr:row>
      <xdr:rowOff>289560</xdr:rowOff>
    </xdr:to>
    <xdr:sp macro="" textlink="" fLocksText="0">
      <xdr:nvSpPr>
        <xdr:cNvPr id="35" name="Text Box 163"/>
        <xdr:cNvSpPr txBox="1">
          <a:spLocks noChangeArrowheads="1"/>
        </xdr:cNvSpPr>
      </xdr:nvSpPr>
      <xdr:spPr bwMode="auto">
        <a:xfrm flipH="1">
          <a:off x="5920740" y="1866138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11</xdr:col>
      <xdr:colOff>1086725</xdr:colOff>
      <xdr:row>44</xdr:row>
      <xdr:rowOff>1035719</xdr:rowOff>
    </xdr:from>
    <xdr:to>
      <xdr:col>11</xdr:col>
      <xdr:colOff>1277225</xdr:colOff>
      <xdr:row>49</xdr:row>
      <xdr:rowOff>196933</xdr:rowOff>
    </xdr:to>
    <xdr:sp macro="" textlink="" fLocksText="0">
      <xdr:nvSpPr>
        <xdr:cNvPr id="36" name="Text Box 163"/>
        <xdr:cNvSpPr txBox="1">
          <a:spLocks noChangeArrowheads="1"/>
        </xdr:cNvSpPr>
      </xdr:nvSpPr>
      <xdr:spPr bwMode="auto">
        <a:xfrm>
          <a:off x="12623405" y="17380619"/>
          <a:ext cx="0" cy="1477694"/>
        </a:xfrm>
        <a:prstGeom prst="rect">
          <a:avLst/>
        </a:prstGeom>
        <a:noFill/>
        <a:ln w="9525">
          <a:noFill/>
          <a:round/>
          <a:headEnd/>
          <a:tailEnd/>
        </a:ln>
        <a:effectLst/>
      </xdr:spPr>
      <xdr:txBody>
        <a:bodyPr vertOverflow="clip" wrap="square" lIns="20160" tIns="20160" rIns="20160" bIns="20160" anchor="t"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11</xdr:col>
      <xdr:colOff>911465</xdr:colOff>
      <xdr:row>45</xdr:row>
      <xdr:rowOff>295</xdr:rowOff>
    </xdr:from>
    <xdr:to>
      <xdr:col>11</xdr:col>
      <xdr:colOff>911465</xdr:colOff>
      <xdr:row>49</xdr:row>
      <xdr:rowOff>196933</xdr:rowOff>
    </xdr:to>
    <xdr:sp macro="" textlink="" fLocksText="0">
      <xdr:nvSpPr>
        <xdr:cNvPr id="37" name="Text Box 163"/>
        <xdr:cNvSpPr txBox="1">
          <a:spLocks noChangeArrowheads="1"/>
        </xdr:cNvSpPr>
      </xdr:nvSpPr>
      <xdr:spPr bwMode="auto">
        <a:xfrm>
          <a:off x="12623405" y="17381515"/>
          <a:ext cx="0" cy="1476798"/>
        </a:xfrm>
        <a:prstGeom prst="rect">
          <a:avLst/>
        </a:prstGeom>
        <a:noFill/>
        <a:ln w="9525">
          <a:noFill/>
          <a:round/>
          <a:headEnd/>
          <a:tailEnd/>
        </a:ln>
        <a:effectLst/>
      </xdr:spPr>
      <xdr:txBody>
        <a:bodyPr vertOverflow="clip" wrap="square" lIns="20160" tIns="20160" rIns="20160" bIns="20160" anchor="t" upright="1"/>
        <a:lstStyle/>
        <a:p>
          <a:pPr algn="l" rtl="0">
            <a:defRPr sz="1000"/>
          </a:pPr>
          <a:r>
            <a:rPr lang="de-DE" sz="2000" b="1" i="0" u="none" strike="noStrike" baseline="0">
              <a:solidFill>
                <a:srgbClr val="FF0000"/>
              </a:solidFill>
              <a:latin typeface="Monotype Corsiva"/>
            </a:rPr>
            <a:t>i</a:t>
          </a:r>
        </a:p>
      </xdr:txBody>
    </xdr:sp>
    <xdr:clientData/>
  </xdr:twoCellAnchor>
  <mc:AlternateContent xmlns:mc="http://schemas.openxmlformats.org/markup-compatibility/2006">
    <mc:Choice xmlns:a14="http://schemas.microsoft.com/office/drawing/2010/main" Requires="a14">
      <xdr:twoCellAnchor editAs="oneCell">
        <xdr:from>
          <xdr:col>5</xdr:col>
          <xdr:colOff>106680</xdr:colOff>
          <xdr:row>49</xdr:row>
          <xdr:rowOff>99060</xdr:rowOff>
        </xdr:from>
        <xdr:to>
          <xdr:col>5</xdr:col>
          <xdr:colOff>297180</xdr:colOff>
          <xdr:row>50</xdr:row>
          <xdr:rowOff>0</xdr:rowOff>
        </xdr:to>
        <xdr:sp macro="" textlink="">
          <xdr:nvSpPr>
            <xdr:cNvPr id="57360" name="Check Box 16" hidden="1">
              <a:extLst>
                <a:ext uri="{63B3BB69-23CF-44E3-9099-C40C66FF867C}">
                  <a14:compatExt spid="_x0000_s57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49</xdr:row>
          <xdr:rowOff>99060</xdr:rowOff>
        </xdr:from>
        <xdr:to>
          <xdr:col>7</xdr:col>
          <xdr:colOff>297180</xdr:colOff>
          <xdr:row>50</xdr:row>
          <xdr:rowOff>0</xdr:rowOff>
        </xdr:to>
        <xdr:sp macro="" textlink="">
          <xdr:nvSpPr>
            <xdr:cNvPr id="57361" name="Check Box 17" hidden="1">
              <a:extLst>
                <a:ext uri="{63B3BB69-23CF-44E3-9099-C40C66FF867C}">
                  <a14:compatExt spid="_x0000_s57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106680</xdr:colOff>
          <xdr:row>49</xdr:row>
          <xdr:rowOff>99060</xdr:rowOff>
        </xdr:from>
        <xdr:to>
          <xdr:col>12</xdr:col>
          <xdr:colOff>297180</xdr:colOff>
          <xdr:row>50</xdr:row>
          <xdr:rowOff>0</xdr:rowOff>
        </xdr:to>
        <xdr:sp macro="" textlink="">
          <xdr:nvSpPr>
            <xdr:cNvPr id="57362" name="Check Box 18" hidden="1">
              <a:extLst>
                <a:ext uri="{63B3BB69-23CF-44E3-9099-C40C66FF867C}">
                  <a14:compatExt spid="_x0000_s57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59</xdr:row>
          <xdr:rowOff>60960</xdr:rowOff>
        </xdr:from>
        <xdr:to>
          <xdr:col>5</xdr:col>
          <xdr:colOff>297180</xdr:colOff>
          <xdr:row>60</xdr:row>
          <xdr:rowOff>0</xdr:rowOff>
        </xdr:to>
        <xdr:sp macro="" textlink="">
          <xdr:nvSpPr>
            <xdr:cNvPr id="57363" name="Check Box 19" hidden="1">
              <a:extLst>
                <a:ext uri="{63B3BB69-23CF-44E3-9099-C40C66FF867C}">
                  <a14:compatExt spid="_x0000_s57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59</xdr:row>
          <xdr:rowOff>60960</xdr:rowOff>
        </xdr:from>
        <xdr:to>
          <xdr:col>7</xdr:col>
          <xdr:colOff>297180</xdr:colOff>
          <xdr:row>60</xdr:row>
          <xdr:rowOff>0</xdr:rowOff>
        </xdr:to>
        <xdr:sp macro="" textlink="">
          <xdr:nvSpPr>
            <xdr:cNvPr id="57364" name="Check Box 20" hidden="1">
              <a:extLst>
                <a:ext uri="{63B3BB69-23CF-44E3-9099-C40C66FF867C}">
                  <a14:compatExt spid="_x0000_s57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59</xdr:row>
          <xdr:rowOff>60960</xdr:rowOff>
        </xdr:from>
        <xdr:to>
          <xdr:col>9</xdr:col>
          <xdr:colOff>297180</xdr:colOff>
          <xdr:row>60</xdr:row>
          <xdr:rowOff>0</xdr:rowOff>
        </xdr:to>
        <xdr:sp macro="" textlink="">
          <xdr:nvSpPr>
            <xdr:cNvPr id="57365" name="Check Box 21" hidden="1">
              <a:extLst>
                <a:ext uri="{63B3BB69-23CF-44E3-9099-C40C66FF867C}">
                  <a14:compatExt spid="_x0000_s57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18</xdr:row>
          <xdr:rowOff>60960</xdr:rowOff>
        </xdr:from>
        <xdr:to>
          <xdr:col>14</xdr:col>
          <xdr:colOff>297180</xdr:colOff>
          <xdr:row>19</xdr:row>
          <xdr:rowOff>0</xdr:rowOff>
        </xdr:to>
        <xdr:sp macro="" textlink="">
          <xdr:nvSpPr>
            <xdr:cNvPr id="57366" name="Check Box 22" hidden="1">
              <a:extLst>
                <a:ext uri="{63B3BB69-23CF-44E3-9099-C40C66FF867C}">
                  <a14:compatExt spid="_x0000_s57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19</xdr:row>
          <xdr:rowOff>106680</xdr:rowOff>
        </xdr:from>
        <xdr:to>
          <xdr:col>14</xdr:col>
          <xdr:colOff>297180</xdr:colOff>
          <xdr:row>20</xdr:row>
          <xdr:rowOff>0</xdr:rowOff>
        </xdr:to>
        <xdr:sp macro="" textlink="">
          <xdr:nvSpPr>
            <xdr:cNvPr id="57367" name="Check Box 23" hidden="1">
              <a:extLst>
                <a:ext uri="{63B3BB69-23CF-44E3-9099-C40C66FF867C}">
                  <a14:compatExt spid="_x0000_s57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61</xdr:row>
          <xdr:rowOff>60960</xdr:rowOff>
        </xdr:from>
        <xdr:to>
          <xdr:col>5</xdr:col>
          <xdr:colOff>297180</xdr:colOff>
          <xdr:row>62</xdr:row>
          <xdr:rowOff>0</xdr:rowOff>
        </xdr:to>
        <xdr:sp macro="" textlink="">
          <xdr:nvSpPr>
            <xdr:cNvPr id="57368" name="Check Box 24" hidden="1">
              <a:extLst>
                <a:ext uri="{63B3BB69-23CF-44E3-9099-C40C66FF867C}">
                  <a14:compatExt spid="_x0000_s57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61</xdr:row>
          <xdr:rowOff>60960</xdr:rowOff>
        </xdr:from>
        <xdr:to>
          <xdr:col>7</xdr:col>
          <xdr:colOff>297180</xdr:colOff>
          <xdr:row>62</xdr:row>
          <xdr:rowOff>0</xdr:rowOff>
        </xdr:to>
        <xdr:sp macro="" textlink="">
          <xdr:nvSpPr>
            <xdr:cNvPr id="57369" name="Check Box 25" hidden="1">
              <a:extLst>
                <a:ext uri="{63B3BB69-23CF-44E3-9099-C40C66FF867C}">
                  <a14:compatExt spid="_x0000_s57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61</xdr:row>
          <xdr:rowOff>60960</xdr:rowOff>
        </xdr:from>
        <xdr:to>
          <xdr:col>9</xdr:col>
          <xdr:colOff>297180</xdr:colOff>
          <xdr:row>62</xdr:row>
          <xdr:rowOff>0</xdr:rowOff>
        </xdr:to>
        <xdr:sp macro="" textlink="">
          <xdr:nvSpPr>
            <xdr:cNvPr id="57370" name="Check Box 26" hidden="1">
              <a:extLst>
                <a:ext uri="{63B3BB69-23CF-44E3-9099-C40C66FF867C}">
                  <a14:compatExt spid="_x0000_s57370"/>
                </a:ext>
              </a:extLst>
            </xdr:cNvPr>
            <xdr:cNvSpPr/>
          </xdr:nvSpPr>
          <xdr:spPr>
            <a:xfrm>
              <a:off x="0" y="0"/>
              <a:ext cx="0" cy="0"/>
            </a:xfrm>
            <a:prstGeom prst="rect">
              <a:avLst/>
            </a:prstGeom>
          </xdr:spPr>
        </xdr:sp>
        <xdr:clientData/>
      </xdr:twoCellAnchor>
    </mc:Choice>
    <mc:Fallback/>
  </mc:AlternateContent>
  <xdr:twoCellAnchor>
    <xdr:from>
      <xdr:col>8</xdr:col>
      <xdr:colOff>1584960</xdr:colOff>
      <xdr:row>61</xdr:row>
      <xdr:rowOff>22860</xdr:rowOff>
    </xdr:from>
    <xdr:to>
      <xdr:col>8</xdr:col>
      <xdr:colOff>1737360</xdr:colOff>
      <xdr:row>61</xdr:row>
      <xdr:rowOff>312420</xdr:rowOff>
    </xdr:to>
    <xdr:sp macro="" textlink="" fLocksText="0">
      <xdr:nvSpPr>
        <xdr:cNvPr id="49" name="Text Box 163"/>
        <xdr:cNvSpPr txBox="1">
          <a:spLocks noChangeArrowheads="1"/>
        </xdr:cNvSpPr>
      </xdr:nvSpPr>
      <xdr:spPr bwMode="auto">
        <a:xfrm flipH="1">
          <a:off x="10233660" y="2581656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4</xdr:col>
      <xdr:colOff>1592580</xdr:colOff>
      <xdr:row>61</xdr:row>
      <xdr:rowOff>15240</xdr:rowOff>
    </xdr:from>
    <xdr:to>
      <xdr:col>4</xdr:col>
      <xdr:colOff>1744980</xdr:colOff>
      <xdr:row>61</xdr:row>
      <xdr:rowOff>304800</xdr:rowOff>
    </xdr:to>
    <xdr:sp macro="" textlink="" fLocksText="0">
      <xdr:nvSpPr>
        <xdr:cNvPr id="50" name="Text Box 163"/>
        <xdr:cNvSpPr txBox="1">
          <a:spLocks noChangeArrowheads="1"/>
        </xdr:cNvSpPr>
      </xdr:nvSpPr>
      <xdr:spPr bwMode="auto">
        <a:xfrm flipH="1">
          <a:off x="5943600" y="2580894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4</xdr:col>
      <xdr:colOff>1592580</xdr:colOff>
      <xdr:row>60</xdr:row>
      <xdr:rowOff>7620</xdr:rowOff>
    </xdr:from>
    <xdr:to>
      <xdr:col>4</xdr:col>
      <xdr:colOff>1744980</xdr:colOff>
      <xdr:row>60</xdr:row>
      <xdr:rowOff>297180</xdr:rowOff>
    </xdr:to>
    <xdr:sp macro="" textlink="" fLocksText="0">
      <xdr:nvSpPr>
        <xdr:cNvPr id="51" name="Text Box 163"/>
        <xdr:cNvSpPr txBox="1">
          <a:spLocks noChangeArrowheads="1"/>
        </xdr:cNvSpPr>
      </xdr:nvSpPr>
      <xdr:spPr bwMode="auto">
        <a:xfrm flipH="1">
          <a:off x="5943600" y="2478786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8</xdr:col>
      <xdr:colOff>1592580</xdr:colOff>
      <xdr:row>60</xdr:row>
      <xdr:rowOff>22860</xdr:rowOff>
    </xdr:from>
    <xdr:to>
      <xdr:col>8</xdr:col>
      <xdr:colOff>1744980</xdr:colOff>
      <xdr:row>60</xdr:row>
      <xdr:rowOff>312420</xdr:rowOff>
    </xdr:to>
    <xdr:sp macro="" textlink="" fLocksText="0">
      <xdr:nvSpPr>
        <xdr:cNvPr id="52" name="Text Box 163"/>
        <xdr:cNvSpPr txBox="1">
          <a:spLocks noChangeArrowheads="1"/>
        </xdr:cNvSpPr>
      </xdr:nvSpPr>
      <xdr:spPr bwMode="auto">
        <a:xfrm flipH="1">
          <a:off x="10241280" y="2480310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mc:AlternateContent xmlns:mc="http://schemas.openxmlformats.org/markup-compatibility/2006">
    <mc:Choice xmlns:a14="http://schemas.microsoft.com/office/drawing/2010/main" Requires="a14">
      <xdr:twoCellAnchor editAs="oneCell">
        <xdr:from>
          <xdr:col>5</xdr:col>
          <xdr:colOff>106680</xdr:colOff>
          <xdr:row>30</xdr:row>
          <xdr:rowOff>60960</xdr:rowOff>
        </xdr:from>
        <xdr:to>
          <xdr:col>5</xdr:col>
          <xdr:colOff>297180</xdr:colOff>
          <xdr:row>31</xdr:row>
          <xdr:rowOff>0</xdr:rowOff>
        </xdr:to>
        <xdr:sp macro="" textlink="">
          <xdr:nvSpPr>
            <xdr:cNvPr id="57371" name="Check Box 27" hidden="1">
              <a:extLst>
                <a:ext uri="{63B3BB69-23CF-44E3-9099-C40C66FF867C}">
                  <a14:compatExt spid="_x0000_s57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30</xdr:row>
          <xdr:rowOff>60960</xdr:rowOff>
        </xdr:from>
        <xdr:to>
          <xdr:col>7</xdr:col>
          <xdr:colOff>297180</xdr:colOff>
          <xdr:row>31</xdr:row>
          <xdr:rowOff>0</xdr:rowOff>
        </xdr:to>
        <xdr:sp macro="" textlink="">
          <xdr:nvSpPr>
            <xdr:cNvPr id="57372" name="Check Box 28" hidden="1">
              <a:extLst>
                <a:ext uri="{63B3BB69-23CF-44E3-9099-C40C66FF867C}">
                  <a14:compatExt spid="_x0000_s57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30</xdr:row>
          <xdr:rowOff>60960</xdr:rowOff>
        </xdr:from>
        <xdr:to>
          <xdr:col>9</xdr:col>
          <xdr:colOff>297180</xdr:colOff>
          <xdr:row>31</xdr:row>
          <xdr:rowOff>0</xdr:rowOff>
        </xdr:to>
        <xdr:sp macro="" textlink="">
          <xdr:nvSpPr>
            <xdr:cNvPr id="57373" name="Check Box 29" hidden="1">
              <a:extLst>
                <a:ext uri="{63B3BB69-23CF-44E3-9099-C40C66FF867C}">
                  <a14:compatExt spid="_x0000_s57373"/>
                </a:ext>
              </a:extLst>
            </xdr:cNvPr>
            <xdr:cNvSpPr/>
          </xdr:nvSpPr>
          <xdr:spPr>
            <a:xfrm>
              <a:off x="0" y="0"/>
              <a:ext cx="0" cy="0"/>
            </a:xfrm>
            <a:prstGeom prst="rect">
              <a:avLst/>
            </a:prstGeom>
          </xdr:spPr>
        </xdr:sp>
        <xdr:clientData/>
      </xdr:twoCellAnchor>
    </mc:Choice>
    <mc:Fallback/>
  </mc:AlternateContent>
  <xdr:twoCellAnchor>
    <xdr:from>
      <xdr:col>4</xdr:col>
      <xdr:colOff>1569720</xdr:colOff>
      <xdr:row>30</xdr:row>
      <xdr:rowOff>0</xdr:rowOff>
    </xdr:from>
    <xdr:to>
      <xdr:col>4</xdr:col>
      <xdr:colOff>1722120</xdr:colOff>
      <xdr:row>30</xdr:row>
      <xdr:rowOff>289560</xdr:rowOff>
    </xdr:to>
    <xdr:sp macro="" textlink="" fLocksText="0">
      <xdr:nvSpPr>
        <xdr:cNvPr id="56" name="Text Box 163"/>
        <xdr:cNvSpPr txBox="1">
          <a:spLocks noChangeArrowheads="1"/>
        </xdr:cNvSpPr>
      </xdr:nvSpPr>
      <xdr:spPr bwMode="auto">
        <a:xfrm flipH="1">
          <a:off x="5920740" y="1188720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8</xdr:col>
      <xdr:colOff>1569720</xdr:colOff>
      <xdr:row>30</xdr:row>
      <xdr:rowOff>0</xdr:rowOff>
    </xdr:from>
    <xdr:to>
      <xdr:col>8</xdr:col>
      <xdr:colOff>1722120</xdr:colOff>
      <xdr:row>30</xdr:row>
      <xdr:rowOff>289560</xdr:rowOff>
    </xdr:to>
    <xdr:sp macro="" textlink="" fLocksText="0">
      <xdr:nvSpPr>
        <xdr:cNvPr id="57" name="Text Box 163"/>
        <xdr:cNvSpPr txBox="1">
          <a:spLocks noChangeArrowheads="1"/>
        </xdr:cNvSpPr>
      </xdr:nvSpPr>
      <xdr:spPr bwMode="auto">
        <a:xfrm flipH="1">
          <a:off x="10218420" y="1188720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11</xdr:col>
      <xdr:colOff>1086725</xdr:colOff>
      <xdr:row>22</xdr:row>
      <xdr:rowOff>1035719</xdr:rowOff>
    </xdr:from>
    <xdr:to>
      <xdr:col>11</xdr:col>
      <xdr:colOff>1277225</xdr:colOff>
      <xdr:row>30</xdr:row>
      <xdr:rowOff>196933</xdr:rowOff>
    </xdr:to>
    <xdr:sp macro="" textlink="" fLocksText="0">
      <xdr:nvSpPr>
        <xdr:cNvPr id="58" name="Text Box 163"/>
        <xdr:cNvSpPr txBox="1">
          <a:spLocks noChangeArrowheads="1"/>
        </xdr:cNvSpPr>
      </xdr:nvSpPr>
      <xdr:spPr bwMode="auto">
        <a:xfrm>
          <a:off x="12623405" y="9463439"/>
          <a:ext cx="0" cy="2620694"/>
        </a:xfrm>
        <a:prstGeom prst="rect">
          <a:avLst/>
        </a:prstGeom>
        <a:noFill/>
        <a:ln w="9525">
          <a:noFill/>
          <a:round/>
          <a:headEnd/>
          <a:tailEnd/>
        </a:ln>
        <a:effectLst/>
      </xdr:spPr>
      <xdr:txBody>
        <a:bodyPr vertOverflow="clip" wrap="square" lIns="20160" tIns="20160" rIns="20160" bIns="20160" anchor="t"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11</xdr:col>
      <xdr:colOff>1086725</xdr:colOff>
      <xdr:row>22</xdr:row>
      <xdr:rowOff>1035719</xdr:rowOff>
    </xdr:from>
    <xdr:to>
      <xdr:col>11</xdr:col>
      <xdr:colOff>1277225</xdr:colOff>
      <xdr:row>30</xdr:row>
      <xdr:rowOff>196933</xdr:rowOff>
    </xdr:to>
    <xdr:sp macro="" textlink="" fLocksText="0">
      <xdr:nvSpPr>
        <xdr:cNvPr id="59" name="Text Box 163"/>
        <xdr:cNvSpPr txBox="1">
          <a:spLocks noChangeArrowheads="1"/>
        </xdr:cNvSpPr>
      </xdr:nvSpPr>
      <xdr:spPr bwMode="auto">
        <a:xfrm>
          <a:off x="12623405" y="9463439"/>
          <a:ext cx="0" cy="2620694"/>
        </a:xfrm>
        <a:prstGeom prst="rect">
          <a:avLst/>
        </a:prstGeom>
        <a:noFill/>
        <a:ln w="9525">
          <a:noFill/>
          <a:round/>
          <a:headEnd/>
          <a:tailEnd/>
        </a:ln>
        <a:effectLst/>
      </xdr:spPr>
      <xdr:txBody>
        <a:bodyPr vertOverflow="clip" wrap="square" lIns="20160" tIns="20160" rIns="20160" bIns="20160" anchor="t"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6</xdr:col>
      <xdr:colOff>1569720</xdr:colOff>
      <xdr:row>30</xdr:row>
      <xdr:rowOff>0</xdr:rowOff>
    </xdr:from>
    <xdr:to>
      <xdr:col>6</xdr:col>
      <xdr:colOff>1722120</xdr:colOff>
      <xdr:row>30</xdr:row>
      <xdr:rowOff>289560</xdr:rowOff>
    </xdr:to>
    <xdr:sp macro="" textlink="" fLocksText="0">
      <xdr:nvSpPr>
        <xdr:cNvPr id="60" name="Text Box 163"/>
        <xdr:cNvSpPr txBox="1">
          <a:spLocks noChangeArrowheads="1"/>
        </xdr:cNvSpPr>
      </xdr:nvSpPr>
      <xdr:spPr bwMode="auto">
        <a:xfrm flipH="1">
          <a:off x="8069580" y="1188720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4</xdr:col>
      <xdr:colOff>1592580</xdr:colOff>
      <xdr:row>53</xdr:row>
      <xdr:rowOff>22860</xdr:rowOff>
    </xdr:from>
    <xdr:to>
      <xdr:col>4</xdr:col>
      <xdr:colOff>1744980</xdr:colOff>
      <xdr:row>53</xdr:row>
      <xdr:rowOff>312420</xdr:rowOff>
    </xdr:to>
    <xdr:sp macro="" textlink="" fLocksText="0">
      <xdr:nvSpPr>
        <xdr:cNvPr id="61" name="Text Box 163"/>
        <xdr:cNvSpPr txBox="1">
          <a:spLocks noChangeArrowheads="1"/>
        </xdr:cNvSpPr>
      </xdr:nvSpPr>
      <xdr:spPr bwMode="auto">
        <a:xfrm flipH="1">
          <a:off x="5943600" y="2022348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6</xdr:col>
      <xdr:colOff>1592580</xdr:colOff>
      <xdr:row>53</xdr:row>
      <xdr:rowOff>22860</xdr:rowOff>
    </xdr:from>
    <xdr:to>
      <xdr:col>6</xdr:col>
      <xdr:colOff>1744980</xdr:colOff>
      <xdr:row>53</xdr:row>
      <xdr:rowOff>312420</xdr:rowOff>
    </xdr:to>
    <xdr:sp macro="" textlink="" fLocksText="0">
      <xdr:nvSpPr>
        <xdr:cNvPr id="62" name="Text Box 163"/>
        <xdr:cNvSpPr txBox="1">
          <a:spLocks noChangeArrowheads="1"/>
        </xdr:cNvSpPr>
      </xdr:nvSpPr>
      <xdr:spPr bwMode="auto">
        <a:xfrm flipH="1">
          <a:off x="8092440" y="2022348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8</xdr:col>
      <xdr:colOff>1592580</xdr:colOff>
      <xdr:row>53</xdr:row>
      <xdr:rowOff>22860</xdr:rowOff>
    </xdr:from>
    <xdr:to>
      <xdr:col>8</xdr:col>
      <xdr:colOff>1744980</xdr:colOff>
      <xdr:row>53</xdr:row>
      <xdr:rowOff>312420</xdr:rowOff>
    </xdr:to>
    <xdr:sp macro="" textlink="" fLocksText="0">
      <xdr:nvSpPr>
        <xdr:cNvPr id="63" name="Text Box 163"/>
        <xdr:cNvSpPr txBox="1">
          <a:spLocks noChangeArrowheads="1"/>
        </xdr:cNvSpPr>
      </xdr:nvSpPr>
      <xdr:spPr bwMode="auto">
        <a:xfrm flipH="1">
          <a:off x="10241280" y="2022348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4</xdr:col>
      <xdr:colOff>1592580</xdr:colOff>
      <xdr:row>55</xdr:row>
      <xdr:rowOff>22860</xdr:rowOff>
    </xdr:from>
    <xdr:to>
      <xdr:col>4</xdr:col>
      <xdr:colOff>1744980</xdr:colOff>
      <xdr:row>55</xdr:row>
      <xdr:rowOff>312420</xdr:rowOff>
    </xdr:to>
    <xdr:sp macro="" textlink="" fLocksText="0">
      <xdr:nvSpPr>
        <xdr:cNvPr id="64" name="Text Box 163"/>
        <xdr:cNvSpPr txBox="1">
          <a:spLocks noChangeArrowheads="1"/>
        </xdr:cNvSpPr>
      </xdr:nvSpPr>
      <xdr:spPr bwMode="auto">
        <a:xfrm flipH="1">
          <a:off x="5943600" y="2225040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8</xdr:col>
      <xdr:colOff>1592580</xdr:colOff>
      <xdr:row>55</xdr:row>
      <xdr:rowOff>22860</xdr:rowOff>
    </xdr:from>
    <xdr:to>
      <xdr:col>8</xdr:col>
      <xdr:colOff>1744980</xdr:colOff>
      <xdr:row>55</xdr:row>
      <xdr:rowOff>312420</xdr:rowOff>
    </xdr:to>
    <xdr:sp macro="" textlink="" fLocksText="0">
      <xdr:nvSpPr>
        <xdr:cNvPr id="65" name="Text Box 163"/>
        <xdr:cNvSpPr txBox="1">
          <a:spLocks noChangeArrowheads="1"/>
        </xdr:cNvSpPr>
      </xdr:nvSpPr>
      <xdr:spPr bwMode="auto">
        <a:xfrm flipH="1">
          <a:off x="10241280" y="2225040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mc:AlternateContent xmlns:mc="http://schemas.openxmlformats.org/markup-compatibility/2006">
    <mc:Choice xmlns:a14="http://schemas.microsoft.com/office/drawing/2010/main" Requires="a14">
      <xdr:twoCellAnchor editAs="oneCell">
        <xdr:from>
          <xdr:col>5</xdr:col>
          <xdr:colOff>106680</xdr:colOff>
          <xdr:row>54</xdr:row>
          <xdr:rowOff>60960</xdr:rowOff>
        </xdr:from>
        <xdr:to>
          <xdr:col>5</xdr:col>
          <xdr:colOff>297180</xdr:colOff>
          <xdr:row>55</xdr:row>
          <xdr:rowOff>0</xdr:rowOff>
        </xdr:to>
        <xdr:sp macro="" textlink="">
          <xdr:nvSpPr>
            <xdr:cNvPr id="57374" name="Check Box 30" hidden="1">
              <a:extLst>
                <a:ext uri="{63B3BB69-23CF-44E3-9099-C40C66FF867C}">
                  <a14:compatExt spid="_x0000_s57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54</xdr:row>
          <xdr:rowOff>60960</xdr:rowOff>
        </xdr:from>
        <xdr:to>
          <xdr:col>7</xdr:col>
          <xdr:colOff>297180</xdr:colOff>
          <xdr:row>55</xdr:row>
          <xdr:rowOff>0</xdr:rowOff>
        </xdr:to>
        <xdr:sp macro="" textlink="">
          <xdr:nvSpPr>
            <xdr:cNvPr id="57375" name="Check Box 31" hidden="1">
              <a:extLst>
                <a:ext uri="{63B3BB69-23CF-44E3-9099-C40C66FF867C}">
                  <a14:compatExt spid="_x0000_s57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54</xdr:row>
          <xdr:rowOff>60960</xdr:rowOff>
        </xdr:from>
        <xdr:to>
          <xdr:col>9</xdr:col>
          <xdr:colOff>297180</xdr:colOff>
          <xdr:row>55</xdr:row>
          <xdr:rowOff>0</xdr:rowOff>
        </xdr:to>
        <xdr:sp macro="" textlink="">
          <xdr:nvSpPr>
            <xdr:cNvPr id="57376" name="Check Box 32" hidden="1">
              <a:extLst>
                <a:ext uri="{63B3BB69-23CF-44E3-9099-C40C66FF867C}">
                  <a14:compatExt spid="_x0000_s57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55</xdr:row>
          <xdr:rowOff>60960</xdr:rowOff>
        </xdr:from>
        <xdr:to>
          <xdr:col>5</xdr:col>
          <xdr:colOff>297180</xdr:colOff>
          <xdr:row>56</xdr:row>
          <xdr:rowOff>0</xdr:rowOff>
        </xdr:to>
        <xdr:sp macro="" textlink="">
          <xdr:nvSpPr>
            <xdr:cNvPr id="57377" name="Check Box 33" hidden="1">
              <a:extLst>
                <a:ext uri="{63B3BB69-23CF-44E3-9099-C40C66FF867C}">
                  <a14:compatExt spid="_x0000_s57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55</xdr:row>
          <xdr:rowOff>60960</xdr:rowOff>
        </xdr:from>
        <xdr:to>
          <xdr:col>7</xdr:col>
          <xdr:colOff>297180</xdr:colOff>
          <xdr:row>56</xdr:row>
          <xdr:rowOff>0</xdr:rowOff>
        </xdr:to>
        <xdr:sp macro="" textlink="">
          <xdr:nvSpPr>
            <xdr:cNvPr id="57378" name="Check Box 34" hidden="1">
              <a:extLst>
                <a:ext uri="{63B3BB69-23CF-44E3-9099-C40C66FF867C}">
                  <a14:compatExt spid="_x0000_s57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55</xdr:row>
          <xdr:rowOff>60960</xdr:rowOff>
        </xdr:from>
        <xdr:to>
          <xdr:col>9</xdr:col>
          <xdr:colOff>297180</xdr:colOff>
          <xdr:row>56</xdr:row>
          <xdr:rowOff>0</xdr:rowOff>
        </xdr:to>
        <xdr:sp macro="" textlink="">
          <xdr:nvSpPr>
            <xdr:cNvPr id="57379" name="Check Box 35" hidden="1">
              <a:extLst>
                <a:ext uri="{63B3BB69-23CF-44E3-9099-C40C66FF867C}">
                  <a14:compatExt spid="_x0000_s57379"/>
                </a:ext>
              </a:extLst>
            </xdr:cNvPr>
            <xdr:cNvSpPr/>
          </xdr:nvSpPr>
          <xdr:spPr>
            <a:xfrm>
              <a:off x="0" y="0"/>
              <a:ext cx="0" cy="0"/>
            </a:xfrm>
            <a:prstGeom prst="rect">
              <a:avLst/>
            </a:prstGeom>
          </xdr:spPr>
        </xdr:sp>
        <xdr:clientData/>
      </xdr:twoCellAnchor>
    </mc:Choice>
    <mc:Fallback/>
  </mc:AlternateContent>
  <xdr:twoCellAnchor>
    <xdr:from>
      <xdr:col>10</xdr:col>
      <xdr:colOff>1569720</xdr:colOff>
      <xdr:row>30</xdr:row>
      <xdr:rowOff>0</xdr:rowOff>
    </xdr:from>
    <xdr:to>
      <xdr:col>10</xdr:col>
      <xdr:colOff>1722120</xdr:colOff>
      <xdr:row>30</xdr:row>
      <xdr:rowOff>289560</xdr:rowOff>
    </xdr:to>
    <xdr:sp macro="" textlink="" fLocksText="0">
      <xdr:nvSpPr>
        <xdr:cNvPr id="72" name="Text Box 163"/>
        <xdr:cNvSpPr txBox="1">
          <a:spLocks noChangeArrowheads="1"/>
        </xdr:cNvSpPr>
      </xdr:nvSpPr>
      <xdr:spPr bwMode="auto">
        <a:xfrm flipH="1">
          <a:off x="11711940" y="11887200"/>
          <a:ext cx="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10</xdr:col>
      <xdr:colOff>1569720</xdr:colOff>
      <xdr:row>30</xdr:row>
      <xdr:rowOff>0</xdr:rowOff>
    </xdr:from>
    <xdr:to>
      <xdr:col>10</xdr:col>
      <xdr:colOff>1722120</xdr:colOff>
      <xdr:row>30</xdr:row>
      <xdr:rowOff>289560</xdr:rowOff>
    </xdr:to>
    <xdr:sp macro="" textlink="" fLocksText="0">
      <xdr:nvSpPr>
        <xdr:cNvPr id="73" name="Text Box 163"/>
        <xdr:cNvSpPr txBox="1">
          <a:spLocks noChangeArrowheads="1"/>
        </xdr:cNvSpPr>
      </xdr:nvSpPr>
      <xdr:spPr bwMode="auto">
        <a:xfrm flipH="1">
          <a:off x="11711940" y="11887200"/>
          <a:ext cx="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10</xdr:col>
      <xdr:colOff>1569720</xdr:colOff>
      <xdr:row>30</xdr:row>
      <xdr:rowOff>0</xdr:rowOff>
    </xdr:from>
    <xdr:to>
      <xdr:col>10</xdr:col>
      <xdr:colOff>1722120</xdr:colOff>
      <xdr:row>30</xdr:row>
      <xdr:rowOff>289560</xdr:rowOff>
    </xdr:to>
    <xdr:sp macro="" textlink="" fLocksText="0">
      <xdr:nvSpPr>
        <xdr:cNvPr id="74" name="Text Box 163"/>
        <xdr:cNvSpPr txBox="1">
          <a:spLocks noChangeArrowheads="1"/>
        </xdr:cNvSpPr>
      </xdr:nvSpPr>
      <xdr:spPr bwMode="auto">
        <a:xfrm flipH="1">
          <a:off x="11711940" y="11887200"/>
          <a:ext cx="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10</xdr:col>
      <xdr:colOff>1569720</xdr:colOff>
      <xdr:row>30</xdr:row>
      <xdr:rowOff>0</xdr:rowOff>
    </xdr:from>
    <xdr:to>
      <xdr:col>10</xdr:col>
      <xdr:colOff>1722120</xdr:colOff>
      <xdr:row>30</xdr:row>
      <xdr:rowOff>289560</xdr:rowOff>
    </xdr:to>
    <xdr:sp macro="" textlink="" fLocksText="0">
      <xdr:nvSpPr>
        <xdr:cNvPr id="75" name="Text Box 163"/>
        <xdr:cNvSpPr txBox="1">
          <a:spLocks noChangeArrowheads="1"/>
        </xdr:cNvSpPr>
      </xdr:nvSpPr>
      <xdr:spPr bwMode="auto">
        <a:xfrm flipH="1">
          <a:off x="11711940" y="11887200"/>
          <a:ext cx="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12</xdr:col>
      <xdr:colOff>1086725</xdr:colOff>
      <xdr:row>22</xdr:row>
      <xdr:rowOff>1035719</xdr:rowOff>
    </xdr:from>
    <xdr:to>
      <xdr:col>12</xdr:col>
      <xdr:colOff>1277225</xdr:colOff>
      <xdr:row>30</xdr:row>
      <xdr:rowOff>196933</xdr:rowOff>
    </xdr:to>
    <xdr:sp macro="" textlink="" fLocksText="0">
      <xdr:nvSpPr>
        <xdr:cNvPr id="76" name="Text Box 163"/>
        <xdr:cNvSpPr txBox="1">
          <a:spLocks noChangeArrowheads="1"/>
        </xdr:cNvSpPr>
      </xdr:nvSpPr>
      <xdr:spPr bwMode="auto">
        <a:xfrm>
          <a:off x="13012025" y="9463439"/>
          <a:ext cx="0" cy="2620694"/>
        </a:xfrm>
        <a:prstGeom prst="rect">
          <a:avLst/>
        </a:prstGeom>
        <a:noFill/>
        <a:ln w="9525">
          <a:noFill/>
          <a:round/>
          <a:headEnd/>
          <a:tailEnd/>
        </a:ln>
        <a:effectLst/>
      </xdr:spPr>
      <xdr:txBody>
        <a:bodyPr vertOverflow="clip" wrap="square" lIns="20160" tIns="20160" rIns="20160" bIns="20160" anchor="t"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12</xdr:col>
      <xdr:colOff>1086725</xdr:colOff>
      <xdr:row>22</xdr:row>
      <xdr:rowOff>1035719</xdr:rowOff>
    </xdr:from>
    <xdr:to>
      <xdr:col>12</xdr:col>
      <xdr:colOff>1277225</xdr:colOff>
      <xdr:row>30</xdr:row>
      <xdr:rowOff>196933</xdr:rowOff>
    </xdr:to>
    <xdr:sp macro="" textlink="" fLocksText="0">
      <xdr:nvSpPr>
        <xdr:cNvPr id="77" name="Text Box 163"/>
        <xdr:cNvSpPr txBox="1">
          <a:spLocks noChangeArrowheads="1"/>
        </xdr:cNvSpPr>
      </xdr:nvSpPr>
      <xdr:spPr bwMode="auto">
        <a:xfrm>
          <a:off x="13012025" y="9463439"/>
          <a:ext cx="0" cy="2620694"/>
        </a:xfrm>
        <a:prstGeom prst="rect">
          <a:avLst/>
        </a:prstGeom>
        <a:noFill/>
        <a:ln w="9525">
          <a:noFill/>
          <a:round/>
          <a:headEnd/>
          <a:tailEnd/>
        </a:ln>
        <a:effectLst/>
      </xdr:spPr>
      <xdr:txBody>
        <a:bodyPr vertOverflow="clip" wrap="square" lIns="20160" tIns="20160" rIns="20160" bIns="20160" anchor="t" upright="1"/>
        <a:lstStyle/>
        <a:p>
          <a:pPr algn="l" rtl="0">
            <a:defRPr sz="1000"/>
          </a:pPr>
          <a:r>
            <a:rPr lang="de-DE" sz="2000" b="1" i="0" u="none" strike="noStrike" baseline="0">
              <a:solidFill>
                <a:srgbClr val="FF0000"/>
              </a:solidFill>
              <a:latin typeface="Monotype Corsiva"/>
            </a:rPr>
            <a:t>i</a:t>
          </a:r>
        </a:p>
      </xdr:txBody>
    </xdr:sp>
    <xdr:clientData/>
  </xdr:twoCellAnchor>
  <mc:AlternateContent xmlns:mc="http://schemas.openxmlformats.org/markup-compatibility/2006">
    <mc:Choice xmlns:a14="http://schemas.microsoft.com/office/drawing/2010/main" Requires="a14">
      <xdr:twoCellAnchor editAs="oneCell">
        <xdr:from>
          <xdr:col>5</xdr:col>
          <xdr:colOff>106680</xdr:colOff>
          <xdr:row>60</xdr:row>
          <xdr:rowOff>60960</xdr:rowOff>
        </xdr:from>
        <xdr:to>
          <xdr:col>5</xdr:col>
          <xdr:colOff>297180</xdr:colOff>
          <xdr:row>61</xdr:row>
          <xdr:rowOff>0</xdr:rowOff>
        </xdr:to>
        <xdr:sp macro="" textlink="">
          <xdr:nvSpPr>
            <xdr:cNvPr id="57380" name="Check Box 36" hidden="1">
              <a:extLst>
                <a:ext uri="{63B3BB69-23CF-44E3-9099-C40C66FF867C}">
                  <a14:compatExt spid="_x0000_s57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60</xdr:row>
          <xdr:rowOff>60960</xdr:rowOff>
        </xdr:from>
        <xdr:to>
          <xdr:col>7</xdr:col>
          <xdr:colOff>297180</xdr:colOff>
          <xdr:row>61</xdr:row>
          <xdr:rowOff>0</xdr:rowOff>
        </xdr:to>
        <xdr:sp macro="" textlink="">
          <xdr:nvSpPr>
            <xdr:cNvPr id="57381" name="Check Box 37" hidden="1">
              <a:extLst>
                <a:ext uri="{63B3BB69-23CF-44E3-9099-C40C66FF867C}">
                  <a14:compatExt spid="_x0000_s57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60</xdr:row>
          <xdr:rowOff>60960</xdr:rowOff>
        </xdr:from>
        <xdr:to>
          <xdr:col>9</xdr:col>
          <xdr:colOff>297180</xdr:colOff>
          <xdr:row>61</xdr:row>
          <xdr:rowOff>0</xdr:rowOff>
        </xdr:to>
        <xdr:sp macro="" textlink="">
          <xdr:nvSpPr>
            <xdr:cNvPr id="57382" name="Check Box 38" hidden="1">
              <a:extLst>
                <a:ext uri="{63B3BB69-23CF-44E3-9099-C40C66FF867C}">
                  <a14:compatExt spid="_x0000_s57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13</xdr:row>
          <xdr:rowOff>137160</xdr:rowOff>
        </xdr:from>
        <xdr:to>
          <xdr:col>5</xdr:col>
          <xdr:colOff>297180</xdr:colOff>
          <xdr:row>14</xdr:row>
          <xdr:rowOff>144780</xdr:rowOff>
        </xdr:to>
        <xdr:sp macro="" textlink="">
          <xdr:nvSpPr>
            <xdr:cNvPr id="57383" name="Check Box 39" hidden="1">
              <a:extLst>
                <a:ext uri="{63B3BB69-23CF-44E3-9099-C40C66FF867C}">
                  <a14:compatExt spid="_x0000_s57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13</xdr:row>
          <xdr:rowOff>137160</xdr:rowOff>
        </xdr:from>
        <xdr:to>
          <xdr:col>7</xdr:col>
          <xdr:colOff>297180</xdr:colOff>
          <xdr:row>14</xdr:row>
          <xdr:rowOff>144780</xdr:rowOff>
        </xdr:to>
        <xdr:sp macro="" textlink="">
          <xdr:nvSpPr>
            <xdr:cNvPr id="57384" name="Check Box 40" hidden="1">
              <a:extLst>
                <a:ext uri="{63B3BB69-23CF-44E3-9099-C40C66FF867C}">
                  <a14:compatExt spid="_x0000_s57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13</xdr:row>
          <xdr:rowOff>121920</xdr:rowOff>
        </xdr:from>
        <xdr:to>
          <xdr:col>9</xdr:col>
          <xdr:colOff>297180</xdr:colOff>
          <xdr:row>14</xdr:row>
          <xdr:rowOff>144780</xdr:rowOff>
        </xdr:to>
        <xdr:sp macro="" textlink="">
          <xdr:nvSpPr>
            <xdr:cNvPr id="57385" name="Check Box 41" hidden="1">
              <a:extLst>
                <a:ext uri="{63B3BB69-23CF-44E3-9099-C40C66FF867C}">
                  <a14:compatExt spid="_x0000_s57385"/>
                </a:ext>
              </a:extLst>
            </xdr:cNvPr>
            <xdr:cNvSpPr/>
          </xdr:nvSpPr>
          <xdr:spPr>
            <a:xfrm>
              <a:off x="0" y="0"/>
              <a:ext cx="0" cy="0"/>
            </a:xfrm>
            <a:prstGeom prst="rect">
              <a:avLst/>
            </a:prstGeom>
          </xdr:spPr>
        </xdr:sp>
        <xdr:clientData/>
      </xdr:twoCellAnchor>
    </mc:Choice>
    <mc:Fallback/>
  </mc:AlternateContent>
  <xdr:twoCellAnchor>
    <xdr:from>
      <xdr:col>2</xdr:col>
      <xdr:colOff>3540168</xdr:colOff>
      <xdr:row>13</xdr:row>
      <xdr:rowOff>17930</xdr:rowOff>
    </xdr:from>
    <xdr:to>
      <xdr:col>3</xdr:col>
      <xdr:colOff>197229</xdr:colOff>
      <xdr:row>13</xdr:row>
      <xdr:rowOff>307490</xdr:rowOff>
    </xdr:to>
    <xdr:sp macro="" textlink="" fLocksText="0">
      <xdr:nvSpPr>
        <xdr:cNvPr id="84" name="Text Box 163"/>
        <xdr:cNvSpPr txBox="1">
          <a:spLocks noChangeArrowheads="1"/>
        </xdr:cNvSpPr>
      </xdr:nvSpPr>
      <xdr:spPr bwMode="auto">
        <a:xfrm flipH="1">
          <a:off x="4142148" y="4917590"/>
          <a:ext cx="200361"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4</xdr:col>
      <xdr:colOff>1584960</xdr:colOff>
      <xdr:row>13</xdr:row>
      <xdr:rowOff>0</xdr:rowOff>
    </xdr:from>
    <xdr:to>
      <xdr:col>4</xdr:col>
      <xdr:colOff>1737360</xdr:colOff>
      <xdr:row>13</xdr:row>
      <xdr:rowOff>289560</xdr:rowOff>
    </xdr:to>
    <xdr:sp macro="" textlink="" fLocksText="0">
      <xdr:nvSpPr>
        <xdr:cNvPr id="85" name="Text Box 163"/>
        <xdr:cNvSpPr txBox="1">
          <a:spLocks noChangeArrowheads="1"/>
        </xdr:cNvSpPr>
      </xdr:nvSpPr>
      <xdr:spPr bwMode="auto">
        <a:xfrm flipH="1">
          <a:off x="5935980" y="489966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8</xdr:col>
      <xdr:colOff>1584960</xdr:colOff>
      <xdr:row>13</xdr:row>
      <xdr:rowOff>0</xdr:rowOff>
    </xdr:from>
    <xdr:to>
      <xdr:col>8</xdr:col>
      <xdr:colOff>1737360</xdr:colOff>
      <xdr:row>13</xdr:row>
      <xdr:rowOff>289560</xdr:rowOff>
    </xdr:to>
    <xdr:sp macro="" textlink="" fLocksText="0">
      <xdr:nvSpPr>
        <xdr:cNvPr id="86" name="Text Box 163"/>
        <xdr:cNvSpPr txBox="1">
          <a:spLocks noChangeArrowheads="1"/>
        </xdr:cNvSpPr>
      </xdr:nvSpPr>
      <xdr:spPr bwMode="auto">
        <a:xfrm flipH="1">
          <a:off x="10233660" y="489966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6</xdr:col>
      <xdr:colOff>1584960</xdr:colOff>
      <xdr:row>13</xdr:row>
      <xdr:rowOff>0</xdr:rowOff>
    </xdr:from>
    <xdr:to>
      <xdr:col>6</xdr:col>
      <xdr:colOff>1737360</xdr:colOff>
      <xdr:row>13</xdr:row>
      <xdr:rowOff>289560</xdr:rowOff>
    </xdr:to>
    <xdr:sp macro="" textlink="" fLocksText="0">
      <xdr:nvSpPr>
        <xdr:cNvPr id="87" name="Text Box 163"/>
        <xdr:cNvSpPr txBox="1">
          <a:spLocks noChangeArrowheads="1"/>
        </xdr:cNvSpPr>
      </xdr:nvSpPr>
      <xdr:spPr bwMode="auto">
        <a:xfrm flipH="1">
          <a:off x="8084820" y="489966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11</xdr:col>
      <xdr:colOff>726590</xdr:colOff>
      <xdr:row>22</xdr:row>
      <xdr:rowOff>195878</xdr:rowOff>
    </xdr:from>
    <xdr:to>
      <xdr:col>11</xdr:col>
      <xdr:colOff>875852</xdr:colOff>
      <xdr:row>25</xdr:row>
      <xdr:rowOff>288215</xdr:rowOff>
    </xdr:to>
    <xdr:sp macro="" textlink="" fLocksText="0">
      <xdr:nvSpPr>
        <xdr:cNvPr id="88" name="Text Box 163"/>
        <xdr:cNvSpPr txBox="1">
          <a:spLocks noChangeArrowheads="1"/>
        </xdr:cNvSpPr>
      </xdr:nvSpPr>
      <xdr:spPr bwMode="auto">
        <a:xfrm flipH="1">
          <a:off x="12438530" y="9461798"/>
          <a:ext cx="149262" cy="800997"/>
        </a:xfrm>
        <a:prstGeom prst="rect">
          <a:avLst/>
        </a:prstGeom>
        <a:noFill/>
        <a:ln w="9525">
          <a:noFill/>
          <a:round/>
          <a:headEnd/>
          <a:tailEnd/>
        </a:ln>
        <a:effectLst/>
      </xdr:spPr>
      <xdr:txBody>
        <a:bodyPr vertOverflow="clip" wrap="square" lIns="20160" tIns="20160" rIns="20160" bIns="20160" anchor="b" upright="1"/>
        <a:lstStyle/>
        <a:p>
          <a:pPr algn="l" rtl="0">
            <a:defRPr sz="1000"/>
          </a:pPr>
          <a:endParaRPr lang="de-DE" sz="2000" b="1" i="0" u="none" strike="noStrike" baseline="0">
            <a:solidFill>
              <a:srgbClr val="FF0000"/>
            </a:solidFill>
            <a:latin typeface="Monotype Corsiva"/>
          </a:endParaRPr>
        </a:p>
      </xdr:txBody>
    </xdr:sp>
    <xdr:clientData/>
  </xdr:twoCellAnchor>
  <mc:AlternateContent xmlns:mc="http://schemas.openxmlformats.org/markup-compatibility/2006">
    <mc:Choice xmlns:a14="http://schemas.microsoft.com/office/drawing/2010/main" Requires="a14">
      <xdr:twoCellAnchor editAs="oneCell">
        <xdr:from>
          <xdr:col>5</xdr:col>
          <xdr:colOff>106680</xdr:colOff>
          <xdr:row>25</xdr:row>
          <xdr:rowOff>137160</xdr:rowOff>
        </xdr:from>
        <xdr:to>
          <xdr:col>5</xdr:col>
          <xdr:colOff>297180</xdr:colOff>
          <xdr:row>26</xdr:row>
          <xdr:rowOff>137160</xdr:rowOff>
        </xdr:to>
        <xdr:sp macro="" textlink="">
          <xdr:nvSpPr>
            <xdr:cNvPr id="57386" name="Check Box 42" hidden="1">
              <a:extLst>
                <a:ext uri="{63B3BB69-23CF-44E3-9099-C40C66FF867C}">
                  <a14:compatExt spid="_x0000_s57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25</xdr:row>
          <xdr:rowOff>137160</xdr:rowOff>
        </xdr:from>
        <xdr:to>
          <xdr:col>7</xdr:col>
          <xdr:colOff>297180</xdr:colOff>
          <xdr:row>26</xdr:row>
          <xdr:rowOff>137160</xdr:rowOff>
        </xdr:to>
        <xdr:sp macro="" textlink="">
          <xdr:nvSpPr>
            <xdr:cNvPr id="57387" name="Check Box 43" hidden="1">
              <a:extLst>
                <a:ext uri="{63B3BB69-23CF-44E3-9099-C40C66FF867C}">
                  <a14:compatExt spid="_x0000_s57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25</xdr:row>
          <xdr:rowOff>121920</xdr:rowOff>
        </xdr:from>
        <xdr:to>
          <xdr:col>9</xdr:col>
          <xdr:colOff>297180</xdr:colOff>
          <xdr:row>26</xdr:row>
          <xdr:rowOff>144780</xdr:rowOff>
        </xdr:to>
        <xdr:sp macro="" textlink="">
          <xdr:nvSpPr>
            <xdr:cNvPr id="57388" name="Check Box 44" hidden="1">
              <a:extLst>
                <a:ext uri="{63B3BB69-23CF-44E3-9099-C40C66FF867C}">
                  <a14:compatExt spid="_x0000_s57388"/>
                </a:ext>
              </a:extLst>
            </xdr:cNvPr>
            <xdr:cNvSpPr/>
          </xdr:nvSpPr>
          <xdr:spPr>
            <a:xfrm>
              <a:off x="0" y="0"/>
              <a:ext cx="0" cy="0"/>
            </a:xfrm>
            <a:prstGeom prst="rect">
              <a:avLst/>
            </a:prstGeom>
          </xdr:spPr>
        </xdr:sp>
        <xdr:clientData/>
      </xdr:twoCellAnchor>
    </mc:Choice>
    <mc:Fallback/>
  </mc:AlternateContent>
  <xdr:twoCellAnchor>
    <xdr:from>
      <xdr:col>2</xdr:col>
      <xdr:colOff>3513273</xdr:colOff>
      <xdr:row>25</xdr:row>
      <xdr:rowOff>0</xdr:rowOff>
    </xdr:from>
    <xdr:to>
      <xdr:col>3</xdr:col>
      <xdr:colOff>170334</xdr:colOff>
      <xdr:row>25</xdr:row>
      <xdr:rowOff>289560</xdr:rowOff>
    </xdr:to>
    <xdr:sp macro="" textlink="" fLocksText="0">
      <xdr:nvSpPr>
        <xdr:cNvPr id="92" name="Text Box 163"/>
        <xdr:cNvSpPr txBox="1">
          <a:spLocks noChangeArrowheads="1"/>
        </xdr:cNvSpPr>
      </xdr:nvSpPr>
      <xdr:spPr bwMode="auto">
        <a:xfrm flipH="1">
          <a:off x="4115253" y="9974580"/>
          <a:ext cx="200361"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4</xdr:col>
      <xdr:colOff>1584960</xdr:colOff>
      <xdr:row>25</xdr:row>
      <xdr:rowOff>0</xdr:rowOff>
    </xdr:from>
    <xdr:to>
      <xdr:col>4</xdr:col>
      <xdr:colOff>1737360</xdr:colOff>
      <xdr:row>25</xdr:row>
      <xdr:rowOff>289560</xdr:rowOff>
    </xdr:to>
    <xdr:sp macro="" textlink="" fLocksText="0">
      <xdr:nvSpPr>
        <xdr:cNvPr id="93" name="Text Box 163"/>
        <xdr:cNvSpPr txBox="1">
          <a:spLocks noChangeArrowheads="1"/>
        </xdr:cNvSpPr>
      </xdr:nvSpPr>
      <xdr:spPr bwMode="auto">
        <a:xfrm flipH="1">
          <a:off x="5935980" y="997458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8</xdr:col>
      <xdr:colOff>1584960</xdr:colOff>
      <xdr:row>25</xdr:row>
      <xdr:rowOff>0</xdr:rowOff>
    </xdr:from>
    <xdr:to>
      <xdr:col>8</xdr:col>
      <xdr:colOff>1737360</xdr:colOff>
      <xdr:row>25</xdr:row>
      <xdr:rowOff>289560</xdr:rowOff>
    </xdr:to>
    <xdr:sp macro="" textlink="" fLocksText="0">
      <xdr:nvSpPr>
        <xdr:cNvPr id="94" name="Text Box 163"/>
        <xdr:cNvSpPr txBox="1">
          <a:spLocks noChangeArrowheads="1"/>
        </xdr:cNvSpPr>
      </xdr:nvSpPr>
      <xdr:spPr bwMode="auto">
        <a:xfrm flipH="1">
          <a:off x="10233660" y="997458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6</xdr:col>
      <xdr:colOff>1584960</xdr:colOff>
      <xdr:row>25</xdr:row>
      <xdr:rowOff>0</xdr:rowOff>
    </xdr:from>
    <xdr:to>
      <xdr:col>6</xdr:col>
      <xdr:colOff>1737360</xdr:colOff>
      <xdr:row>25</xdr:row>
      <xdr:rowOff>289560</xdr:rowOff>
    </xdr:to>
    <xdr:sp macro="" textlink="" fLocksText="0">
      <xdr:nvSpPr>
        <xdr:cNvPr id="95" name="Text Box 163"/>
        <xdr:cNvSpPr txBox="1">
          <a:spLocks noChangeArrowheads="1"/>
        </xdr:cNvSpPr>
      </xdr:nvSpPr>
      <xdr:spPr bwMode="auto">
        <a:xfrm flipH="1">
          <a:off x="8084820" y="997458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11</xdr:col>
      <xdr:colOff>726590</xdr:colOff>
      <xdr:row>33</xdr:row>
      <xdr:rowOff>195878</xdr:rowOff>
    </xdr:from>
    <xdr:to>
      <xdr:col>11</xdr:col>
      <xdr:colOff>875852</xdr:colOff>
      <xdr:row>36</xdr:row>
      <xdr:rowOff>288215</xdr:rowOff>
    </xdr:to>
    <xdr:sp macro="" textlink="" fLocksText="0">
      <xdr:nvSpPr>
        <xdr:cNvPr id="96" name="Text Box 163"/>
        <xdr:cNvSpPr txBox="1">
          <a:spLocks noChangeArrowheads="1"/>
        </xdr:cNvSpPr>
      </xdr:nvSpPr>
      <xdr:spPr bwMode="auto">
        <a:xfrm flipH="1">
          <a:off x="12438530" y="13416578"/>
          <a:ext cx="149262" cy="800997"/>
        </a:xfrm>
        <a:prstGeom prst="rect">
          <a:avLst/>
        </a:prstGeom>
        <a:noFill/>
        <a:ln w="9525">
          <a:noFill/>
          <a:round/>
          <a:headEnd/>
          <a:tailEnd/>
        </a:ln>
        <a:effectLst/>
      </xdr:spPr>
      <xdr:txBody>
        <a:bodyPr vertOverflow="clip" wrap="square" lIns="20160" tIns="20160" rIns="20160" bIns="20160" anchor="b" upright="1"/>
        <a:lstStyle/>
        <a:p>
          <a:pPr algn="l" rtl="0">
            <a:defRPr sz="1000"/>
          </a:pPr>
          <a:endParaRPr lang="de-DE" sz="2000" b="1" i="0" u="none" strike="noStrike" baseline="0">
            <a:solidFill>
              <a:srgbClr val="FF0000"/>
            </a:solidFill>
            <a:latin typeface="Monotype Corsiva"/>
          </a:endParaRPr>
        </a:p>
      </xdr:txBody>
    </xdr:sp>
    <xdr:clientData/>
  </xdr:twoCellAnchor>
  <mc:AlternateContent xmlns:mc="http://schemas.openxmlformats.org/markup-compatibility/2006">
    <mc:Choice xmlns:a14="http://schemas.microsoft.com/office/drawing/2010/main" Requires="a14">
      <xdr:twoCellAnchor editAs="oneCell">
        <xdr:from>
          <xdr:col>5</xdr:col>
          <xdr:colOff>106680</xdr:colOff>
          <xdr:row>36</xdr:row>
          <xdr:rowOff>137160</xdr:rowOff>
        </xdr:from>
        <xdr:to>
          <xdr:col>5</xdr:col>
          <xdr:colOff>297180</xdr:colOff>
          <xdr:row>37</xdr:row>
          <xdr:rowOff>137160</xdr:rowOff>
        </xdr:to>
        <xdr:sp macro="" textlink="">
          <xdr:nvSpPr>
            <xdr:cNvPr id="57389" name="Check Box 45" hidden="1">
              <a:extLst>
                <a:ext uri="{63B3BB69-23CF-44E3-9099-C40C66FF867C}">
                  <a14:compatExt spid="_x0000_s57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36</xdr:row>
          <xdr:rowOff>137160</xdr:rowOff>
        </xdr:from>
        <xdr:to>
          <xdr:col>7</xdr:col>
          <xdr:colOff>297180</xdr:colOff>
          <xdr:row>37</xdr:row>
          <xdr:rowOff>137160</xdr:rowOff>
        </xdr:to>
        <xdr:sp macro="" textlink="">
          <xdr:nvSpPr>
            <xdr:cNvPr id="57390" name="Check Box 46" hidden="1">
              <a:extLst>
                <a:ext uri="{63B3BB69-23CF-44E3-9099-C40C66FF867C}">
                  <a14:compatExt spid="_x0000_s57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36</xdr:row>
          <xdr:rowOff>121920</xdr:rowOff>
        </xdr:from>
        <xdr:to>
          <xdr:col>9</xdr:col>
          <xdr:colOff>297180</xdr:colOff>
          <xdr:row>37</xdr:row>
          <xdr:rowOff>144780</xdr:rowOff>
        </xdr:to>
        <xdr:sp macro="" textlink="">
          <xdr:nvSpPr>
            <xdr:cNvPr id="57391" name="Check Box 47" hidden="1">
              <a:extLst>
                <a:ext uri="{63B3BB69-23CF-44E3-9099-C40C66FF867C}">
                  <a14:compatExt spid="_x0000_s57391"/>
                </a:ext>
              </a:extLst>
            </xdr:cNvPr>
            <xdr:cNvSpPr/>
          </xdr:nvSpPr>
          <xdr:spPr>
            <a:xfrm>
              <a:off x="0" y="0"/>
              <a:ext cx="0" cy="0"/>
            </a:xfrm>
            <a:prstGeom prst="rect">
              <a:avLst/>
            </a:prstGeom>
          </xdr:spPr>
        </xdr:sp>
        <xdr:clientData/>
      </xdr:twoCellAnchor>
    </mc:Choice>
    <mc:Fallback/>
  </mc:AlternateContent>
  <xdr:twoCellAnchor>
    <xdr:from>
      <xdr:col>2</xdr:col>
      <xdr:colOff>3513273</xdr:colOff>
      <xdr:row>36</xdr:row>
      <xdr:rowOff>0</xdr:rowOff>
    </xdr:from>
    <xdr:to>
      <xdr:col>3</xdr:col>
      <xdr:colOff>170334</xdr:colOff>
      <xdr:row>36</xdr:row>
      <xdr:rowOff>289560</xdr:rowOff>
    </xdr:to>
    <xdr:sp macro="" textlink="" fLocksText="0">
      <xdr:nvSpPr>
        <xdr:cNvPr id="100" name="Text Box 163"/>
        <xdr:cNvSpPr txBox="1">
          <a:spLocks noChangeArrowheads="1"/>
        </xdr:cNvSpPr>
      </xdr:nvSpPr>
      <xdr:spPr bwMode="auto">
        <a:xfrm flipH="1">
          <a:off x="4115253" y="13929360"/>
          <a:ext cx="200361"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4</xdr:col>
      <xdr:colOff>1584960</xdr:colOff>
      <xdr:row>36</xdr:row>
      <xdr:rowOff>0</xdr:rowOff>
    </xdr:from>
    <xdr:to>
      <xdr:col>4</xdr:col>
      <xdr:colOff>1737360</xdr:colOff>
      <xdr:row>36</xdr:row>
      <xdr:rowOff>289560</xdr:rowOff>
    </xdr:to>
    <xdr:sp macro="" textlink="" fLocksText="0">
      <xdr:nvSpPr>
        <xdr:cNvPr id="101" name="Text Box 163"/>
        <xdr:cNvSpPr txBox="1">
          <a:spLocks noChangeArrowheads="1"/>
        </xdr:cNvSpPr>
      </xdr:nvSpPr>
      <xdr:spPr bwMode="auto">
        <a:xfrm flipH="1">
          <a:off x="5935980" y="1392936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8</xdr:col>
      <xdr:colOff>1584960</xdr:colOff>
      <xdr:row>36</xdr:row>
      <xdr:rowOff>0</xdr:rowOff>
    </xdr:from>
    <xdr:to>
      <xdr:col>8</xdr:col>
      <xdr:colOff>1737360</xdr:colOff>
      <xdr:row>36</xdr:row>
      <xdr:rowOff>289560</xdr:rowOff>
    </xdr:to>
    <xdr:sp macro="" textlink="" fLocksText="0">
      <xdr:nvSpPr>
        <xdr:cNvPr id="102" name="Text Box 163"/>
        <xdr:cNvSpPr txBox="1">
          <a:spLocks noChangeArrowheads="1"/>
        </xdr:cNvSpPr>
      </xdr:nvSpPr>
      <xdr:spPr bwMode="auto">
        <a:xfrm flipH="1">
          <a:off x="10233660" y="1392936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6</xdr:col>
      <xdr:colOff>1584960</xdr:colOff>
      <xdr:row>36</xdr:row>
      <xdr:rowOff>0</xdr:rowOff>
    </xdr:from>
    <xdr:to>
      <xdr:col>6</xdr:col>
      <xdr:colOff>1737360</xdr:colOff>
      <xdr:row>36</xdr:row>
      <xdr:rowOff>289560</xdr:rowOff>
    </xdr:to>
    <xdr:sp macro="" textlink="" fLocksText="0">
      <xdr:nvSpPr>
        <xdr:cNvPr id="103" name="Text Box 163"/>
        <xdr:cNvSpPr txBox="1">
          <a:spLocks noChangeArrowheads="1"/>
        </xdr:cNvSpPr>
      </xdr:nvSpPr>
      <xdr:spPr bwMode="auto">
        <a:xfrm flipH="1">
          <a:off x="8084820" y="1392936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mc:AlternateContent xmlns:mc="http://schemas.openxmlformats.org/markup-compatibility/2006">
    <mc:Choice xmlns:a14="http://schemas.microsoft.com/office/drawing/2010/main" Requires="a14">
      <xdr:twoCellAnchor editAs="oneCell">
        <xdr:from>
          <xdr:col>5</xdr:col>
          <xdr:colOff>106680</xdr:colOff>
          <xdr:row>45</xdr:row>
          <xdr:rowOff>137160</xdr:rowOff>
        </xdr:from>
        <xdr:to>
          <xdr:col>5</xdr:col>
          <xdr:colOff>297180</xdr:colOff>
          <xdr:row>46</xdr:row>
          <xdr:rowOff>137160</xdr:rowOff>
        </xdr:to>
        <xdr:sp macro="" textlink="">
          <xdr:nvSpPr>
            <xdr:cNvPr id="57392" name="Check Box 48" hidden="1">
              <a:extLst>
                <a:ext uri="{63B3BB69-23CF-44E3-9099-C40C66FF867C}">
                  <a14:compatExt spid="_x0000_s57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45</xdr:row>
          <xdr:rowOff>137160</xdr:rowOff>
        </xdr:from>
        <xdr:to>
          <xdr:col>7</xdr:col>
          <xdr:colOff>297180</xdr:colOff>
          <xdr:row>46</xdr:row>
          <xdr:rowOff>137160</xdr:rowOff>
        </xdr:to>
        <xdr:sp macro="" textlink="">
          <xdr:nvSpPr>
            <xdr:cNvPr id="57393" name="Check Box 49" hidden="1">
              <a:extLst>
                <a:ext uri="{63B3BB69-23CF-44E3-9099-C40C66FF867C}">
                  <a14:compatExt spid="_x0000_s57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45</xdr:row>
          <xdr:rowOff>121920</xdr:rowOff>
        </xdr:from>
        <xdr:to>
          <xdr:col>9</xdr:col>
          <xdr:colOff>297180</xdr:colOff>
          <xdr:row>46</xdr:row>
          <xdr:rowOff>144780</xdr:rowOff>
        </xdr:to>
        <xdr:sp macro="" textlink="">
          <xdr:nvSpPr>
            <xdr:cNvPr id="57394" name="Check Box 50" hidden="1">
              <a:extLst>
                <a:ext uri="{63B3BB69-23CF-44E3-9099-C40C66FF867C}">
                  <a14:compatExt spid="_x0000_s57394"/>
                </a:ext>
              </a:extLst>
            </xdr:cNvPr>
            <xdr:cNvSpPr/>
          </xdr:nvSpPr>
          <xdr:spPr>
            <a:xfrm>
              <a:off x="0" y="0"/>
              <a:ext cx="0" cy="0"/>
            </a:xfrm>
            <a:prstGeom prst="rect">
              <a:avLst/>
            </a:prstGeom>
          </xdr:spPr>
        </xdr:sp>
        <xdr:clientData/>
      </xdr:twoCellAnchor>
    </mc:Choice>
    <mc:Fallback/>
  </mc:AlternateContent>
  <xdr:twoCellAnchor>
    <xdr:from>
      <xdr:col>2</xdr:col>
      <xdr:colOff>3513273</xdr:colOff>
      <xdr:row>45</xdr:row>
      <xdr:rowOff>0</xdr:rowOff>
    </xdr:from>
    <xdr:to>
      <xdr:col>3</xdr:col>
      <xdr:colOff>170334</xdr:colOff>
      <xdr:row>45</xdr:row>
      <xdr:rowOff>289560</xdr:rowOff>
    </xdr:to>
    <xdr:sp macro="" textlink="" fLocksText="0">
      <xdr:nvSpPr>
        <xdr:cNvPr id="107" name="Text Box 163"/>
        <xdr:cNvSpPr txBox="1">
          <a:spLocks noChangeArrowheads="1"/>
        </xdr:cNvSpPr>
      </xdr:nvSpPr>
      <xdr:spPr bwMode="auto">
        <a:xfrm flipH="1">
          <a:off x="4115253" y="17381220"/>
          <a:ext cx="200361"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4</xdr:col>
      <xdr:colOff>1584960</xdr:colOff>
      <xdr:row>45</xdr:row>
      <xdr:rowOff>0</xdr:rowOff>
    </xdr:from>
    <xdr:to>
      <xdr:col>4</xdr:col>
      <xdr:colOff>1737360</xdr:colOff>
      <xdr:row>45</xdr:row>
      <xdr:rowOff>289560</xdr:rowOff>
    </xdr:to>
    <xdr:sp macro="" textlink="" fLocksText="0">
      <xdr:nvSpPr>
        <xdr:cNvPr id="108" name="Text Box 163"/>
        <xdr:cNvSpPr txBox="1">
          <a:spLocks noChangeArrowheads="1"/>
        </xdr:cNvSpPr>
      </xdr:nvSpPr>
      <xdr:spPr bwMode="auto">
        <a:xfrm flipH="1">
          <a:off x="5935980" y="1738122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8</xdr:col>
      <xdr:colOff>1584960</xdr:colOff>
      <xdr:row>45</xdr:row>
      <xdr:rowOff>0</xdr:rowOff>
    </xdr:from>
    <xdr:to>
      <xdr:col>8</xdr:col>
      <xdr:colOff>1737360</xdr:colOff>
      <xdr:row>45</xdr:row>
      <xdr:rowOff>289560</xdr:rowOff>
    </xdr:to>
    <xdr:sp macro="" textlink="" fLocksText="0">
      <xdr:nvSpPr>
        <xdr:cNvPr id="109" name="Text Box 163"/>
        <xdr:cNvSpPr txBox="1">
          <a:spLocks noChangeArrowheads="1"/>
        </xdr:cNvSpPr>
      </xdr:nvSpPr>
      <xdr:spPr bwMode="auto">
        <a:xfrm flipH="1">
          <a:off x="10233660" y="1738122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6</xdr:col>
      <xdr:colOff>1584960</xdr:colOff>
      <xdr:row>45</xdr:row>
      <xdr:rowOff>0</xdr:rowOff>
    </xdr:from>
    <xdr:to>
      <xdr:col>6</xdr:col>
      <xdr:colOff>1737360</xdr:colOff>
      <xdr:row>45</xdr:row>
      <xdr:rowOff>289560</xdr:rowOff>
    </xdr:to>
    <xdr:sp macro="" textlink="" fLocksText="0">
      <xdr:nvSpPr>
        <xdr:cNvPr id="110" name="Text Box 163"/>
        <xdr:cNvSpPr txBox="1">
          <a:spLocks noChangeArrowheads="1"/>
        </xdr:cNvSpPr>
      </xdr:nvSpPr>
      <xdr:spPr bwMode="auto">
        <a:xfrm flipH="1">
          <a:off x="8084820" y="1738122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4</xdr:col>
      <xdr:colOff>1584960</xdr:colOff>
      <xdr:row>45</xdr:row>
      <xdr:rowOff>0</xdr:rowOff>
    </xdr:from>
    <xdr:to>
      <xdr:col>4</xdr:col>
      <xdr:colOff>1737360</xdr:colOff>
      <xdr:row>45</xdr:row>
      <xdr:rowOff>289560</xdr:rowOff>
    </xdr:to>
    <xdr:sp macro="" textlink="" fLocksText="0">
      <xdr:nvSpPr>
        <xdr:cNvPr id="111" name="Text Box 163"/>
        <xdr:cNvSpPr txBox="1">
          <a:spLocks noChangeArrowheads="1"/>
        </xdr:cNvSpPr>
      </xdr:nvSpPr>
      <xdr:spPr bwMode="auto">
        <a:xfrm flipH="1">
          <a:off x="5935980" y="1738122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6</xdr:col>
      <xdr:colOff>1584960</xdr:colOff>
      <xdr:row>45</xdr:row>
      <xdr:rowOff>0</xdr:rowOff>
    </xdr:from>
    <xdr:to>
      <xdr:col>6</xdr:col>
      <xdr:colOff>1737360</xdr:colOff>
      <xdr:row>45</xdr:row>
      <xdr:rowOff>289560</xdr:rowOff>
    </xdr:to>
    <xdr:sp macro="" textlink="" fLocksText="0">
      <xdr:nvSpPr>
        <xdr:cNvPr id="112" name="Text Box 163"/>
        <xdr:cNvSpPr txBox="1">
          <a:spLocks noChangeArrowheads="1"/>
        </xdr:cNvSpPr>
      </xdr:nvSpPr>
      <xdr:spPr bwMode="auto">
        <a:xfrm flipH="1">
          <a:off x="8084820" y="1738122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8</xdr:col>
      <xdr:colOff>1584960</xdr:colOff>
      <xdr:row>45</xdr:row>
      <xdr:rowOff>0</xdr:rowOff>
    </xdr:from>
    <xdr:to>
      <xdr:col>8</xdr:col>
      <xdr:colOff>1737360</xdr:colOff>
      <xdr:row>45</xdr:row>
      <xdr:rowOff>289560</xdr:rowOff>
    </xdr:to>
    <xdr:sp macro="" textlink="" fLocksText="0">
      <xdr:nvSpPr>
        <xdr:cNvPr id="113" name="Text Box 163"/>
        <xdr:cNvSpPr txBox="1">
          <a:spLocks noChangeArrowheads="1"/>
        </xdr:cNvSpPr>
      </xdr:nvSpPr>
      <xdr:spPr bwMode="auto">
        <a:xfrm flipH="1">
          <a:off x="10233660" y="1738122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mc:AlternateContent xmlns:mc="http://schemas.openxmlformats.org/markup-compatibility/2006">
    <mc:Choice xmlns:a14="http://schemas.microsoft.com/office/drawing/2010/main" Requires="a14">
      <xdr:twoCellAnchor editAs="oneCell">
        <xdr:from>
          <xdr:col>9</xdr:col>
          <xdr:colOff>106680</xdr:colOff>
          <xdr:row>49</xdr:row>
          <xdr:rowOff>99060</xdr:rowOff>
        </xdr:from>
        <xdr:to>
          <xdr:col>9</xdr:col>
          <xdr:colOff>297180</xdr:colOff>
          <xdr:row>50</xdr:row>
          <xdr:rowOff>0</xdr:rowOff>
        </xdr:to>
        <xdr:sp macro="" textlink="">
          <xdr:nvSpPr>
            <xdr:cNvPr id="57395" name="Check Box 51" hidden="1">
              <a:extLst>
                <a:ext uri="{63B3BB69-23CF-44E3-9099-C40C66FF867C}">
                  <a14:compatExt spid="_x0000_s57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59</xdr:row>
          <xdr:rowOff>60960</xdr:rowOff>
        </xdr:from>
        <xdr:to>
          <xdr:col>7</xdr:col>
          <xdr:colOff>297180</xdr:colOff>
          <xdr:row>60</xdr:row>
          <xdr:rowOff>0</xdr:rowOff>
        </xdr:to>
        <xdr:sp macro="" textlink="">
          <xdr:nvSpPr>
            <xdr:cNvPr id="57396" name="Check Box 52" hidden="1">
              <a:extLst>
                <a:ext uri="{63B3BB69-23CF-44E3-9099-C40C66FF867C}">
                  <a14:compatExt spid="_x0000_s57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59</xdr:row>
          <xdr:rowOff>60960</xdr:rowOff>
        </xdr:from>
        <xdr:to>
          <xdr:col>9</xdr:col>
          <xdr:colOff>297180</xdr:colOff>
          <xdr:row>60</xdr:row>
          <xdr:rowOff>0</xdr:rowOff>
        </xdr:to>
        <xdr:sp macro="" textlink="">
          <xdr:nvSpPr>
            <xdr:cNvPr id="57397" name="Check Box 53" hidden="1">
              <a:extLst>
                <a:ext uri="{63B3BB69-23CF-44E3-9099-C40C66FF867C}">
                  <a14:compatExt spid="_x0000_s57397"/>
                </a:ext>
              </a:extLst>
            </xdr:cNvPr>
            <xdr:cNvSpPr/>
          </xdr:nvSpPr>
          <xdr:spPr>
            <a:xfrm>
              <a:off x="0" y="0"/>
              <a:ext cx="0" cy="0"/>
            </a:xfrm>
            <a:prstGeom prst="rect">
              <a:avLst/>
            </a:prstGeom>
          </xdr:spPr>
        </xdr:sp>
        <xdr:clientData/>
      </xdr:twoCellAnchor>
    </mc:Choice>
    <mc:Fallback/>
  </mc:AlternateContent>
  <xdr:twoCellAnchor>
    <xdr:from>
      <xdr:col>11</xdr:col>
      <xdr:colOff>745068</xdr:colOff>
      <xdr:row>49</xdr:row>
      <xdr:rowOff>16933</xdr:rowOff>
    </xdr:from>
    <xdr:to>
      <xdr:col>11</xdr:col>
      <xdr:colOff>897468</xdr:colOff>
      <xdr:row>49</xdr:row>
      <xdr:rowOff>306493</xdr:rowOff>
    </xdr:to>
    <xdr:sp macro="" textlink="" fLocksText="0">
      <xdr:nvSpPr>
        <xdr:cNvPr id="117" name="Text Box 163"/>
        <xdr:cNvSpPr txBox="1">
          <a:spLocks noChangeArrowheads="1"/>
        </xdr:cNvSpPr>
      </xdr:nvSpPr>
      <xdr:spPr bwMode="auto">
        <a:xfrm flipH="1">
          <a:off x="12457008" y="18678313"/>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11</xdr:col>
      <xdr:colOff>744219</xdr:colOff>
      <xdr:row>18</xdr:row>
      <xdr:rowOff>26248</xdr:rowOff>
    </xdr:from>
    <xdr:to>
      <xdr:col>11</xdr:col>
      <xdr:colOff>896619</xdr:colOff>
      <xdr:row>18</xdr:row>
      <xdr:rowOff>315808</xdr:rowOff>
    </xdr:to>
    <xdr:sp macro="" textlink="" fLocksText="0">
      <xdr:nvSpPr>
        <xdr:cNvPr id="118" name="Text Box 163"/>
        <xdr:cNvSpPr txBox="1">
          <a:spLocks noChangeArrowheads="1"/>
        </xdr:cNvSpPr>
      </xdr:nvSpPr>
      <xdr:spPr bwMode="auto">
        <a:xfrm flipH="1">
          <a:off x="12462086" y="6951981"/>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609601</xdr:colOff>
      <xdr:row>0</xdr:row>
      <xdr:rowOff>91440</xdr:rowOff>
    </xdr:from>
    <xdr:ext cx="2331719" cy="610498"/>
    <xdr:pic>
      <xdr:nvPicPr>
        <xdr:cNvPr id="8" name="Picture 2" descr="P:\KB-Projekte\KöP - Klimaschutz in öffentlichen Projekten\20_Öffentlichkeitsarbeit\Logo\KöP-Logo\KoeP_Logo_RBG\KoeP_Logo_RBG.jpg"/>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6646"/>
        <a:stretch/>
      </xdr:blipFill>
      <xdr:spPr bwMode="auto">
        <a:xfrm>
          <a:off x="6156961" y="91440"/>
          <a:ext cx="2331719" cy="61049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0</xdr:col>
      <xdr:colOff>15240</xdr:colOff>
      <xdr:row>1</xdr:row>
      <xdr:rowOff>15240</xdr:rowOff>
    </xdr:from>
    <xdr:to>
      <xdr:col>10</xdr:col>
      <xdr:colOff>373380</xdr:colOff>
      <xdr:row>63</xdr:row>
      <xdr:rowOff>53340</xdr:rowOff>
    </xdr:to>
    <xdr:sp macro="" textlink="">
      <xdr:nvSpPr>
        <xdr:cNvPr id="3" name="Textfeld 2"/>
        <xdr:cNvSpPr txBox="1"/>
      </xdr:nvSpPr>
      <xdr:spPr>
        <a:xfrm>
          <a:off x="15240" y="601980"/>
          <a:ext cx="8282940" cy="11376660"/>
        </a:xfrm>
        <a:prstGeom prst="rect">
          <a:avLst/>
        </a:prstGeom>
        <a:solidFill>
          <a:schemeClr val="lt1"/>
        </a:solidFill>
        <a:ln w="34925" cmpd="sng">
          <a:solidFill>
            <a:schemeClr val="accent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u="sng">
              <a:solidFill>
                <a:schemeClr val="dk1"/>
              </a:solidFill>
              <a:effectLst/>
              <a:latin typeface="+mn-lt"/>
              <a:ea typeface="+mn-ea"/>
              <a:cs typeface="+mn-cs"/>
            </a:rPr>
            <a:t>Ziel:</a:t>
          </a:r>
        </a:p>
        <a:p>
          <a:pPr marL="0" marR="0" indent="0" defTabSz="914400" eaLnBrk="1" fontAlgn="auto" latinLnBrk="0" hangingPunct="1">
            <a:lnSpc>
              <a:spcPct val="100000"/>
            </a:lnSpc>
            <a:spcBef>
              <a:spcPts val="0"/>
            </a:spcBef>
            <a:spcAft>
              <a:spcPts val="0"/>
            </a:spcAft>
            <a:buClrTx/>
            <a:buSzTx/>
            <a:buFontTx/>
            <a:buNone/>
            <a:tabLst/>
            <a:defRPr/>
          </a:pPr>
          <a:r>
            <a:rPr lang="de-DE" sz="1100">
              <a:solidFill>
                <a:schemeClr val="dk1"/>
              </a:solidFill>
              <a:effectLst/>
              <a:latin typeface="+mn-lt"/>
              <a:ea typeface="+mn-ea"/>
              <a:cs typeface="+mn-cs"/>
            </a:rPr>
            <a:t>Geplante kommunale Beschlussvorlagen oder Vorhaben können mit Hilfe der Klimawirkungsprüfung auf Klimarelevanz und Klimaschutzpotentiale hin untersucht werden. Hierdurch wird eine frühzeitige Auseinandersetzung mit dem Thema Klimaschutz, vor allem in so genannten „klimaschutz-fernen“ Bereichen innerhalb der Verwaltung gefördert. Zudem können somit möglicherweise verdeckte Auswirkungen auf das Klima und Optimierungspotentiale für den Klimaschutz durch verbesserte Planung und Entscheidungen erschlossen werden. Die Klimawirkungsprüfung ist ein zweistufiges Tool und besteht aus einer qualitativen Basisprüfung und einer quantitativen Hauptprüfung. Geplant ist zudem für die Modellkommunen im KöP-Projekt beispielhaft für vier Handlungsfelder eine Alternativenprüfung zu </a:t>
          </a:r>
          <a:r>
            <a:rPr lang="de-DE" sz="1100" u="none">
              <a:solidFill>
                <a:schemeClr val="dk1"/>
              </a:solidFill>
              <a:effectLst/>
              <a:latin typeface="+mn-lt"/>
              <a:ea typeface="+mn-ea"/>
              <a:cs typeface="+mn-cs"/>
            </a:rPr>
            <a:t>entwickeln</a:t>
          </a:r>
          <a:r>
            <a:rPr lang="de-DE" sz="1100">
              <a:solidFill>
                <a:schemeClr val="dk1"/>
              </a:solidFill>
              <a:effectLst/>
              <a:latin typeface="+mn-lt"/>
              <a:ea typeface="+mn-ea"/>
              <a:cs typeface="+mn-cs"/>
            </a:rPr>
            <a:t>.</a:t>
          </a:r>
          <a:endParaRPr lang="de-DE">
            <a:effectLst/>
          </a:endParaRPr>
        </a:p>
        <a:p>
          <a:endParaRPr lang="de-DE" sz="1100" u="none" strike="sngStrike">
            <a:solidFill>
              <a:schemeClr val="dk1"/>
            </a:solidFill>
            <a:effectLst/>
            <a:latin typeface="+mn-lt"/>
            <a:ea typeface="+mn-ea"/>
            <a:cs typeface="+mn-cs"/>
          </a:endParaRPr>
        </a:p>
        <a:p>
          <a:endParaRPr lang="de-DE" sz="1100">
            <a:solidFill>
              <a:schemeClr val="dk1"/>
            </a:solidFill>
            <a:effectLst/>
            <a:latin typeface="+mn-lt"/>
            <a:ea typeface="+mn-ea"/>
            <a:cs typeface="+mn-cs"/>
          </a:endParaRPr>
        </a:p>
        <a:p>
          <a:r>
            <a:rPr lang="de-DE" sz="1100" b="1" u="sng">
              <a:solidFill>
                <a:schemeClr val="dk1"/>
              </a:solidFill>
              <a:effectLst/>
              <a:latin typeface="+mn-lt"/>
              <a:ea typeface="+mn-ea"/>
              <a:cs typeface="+mn-cs"/>
            </a:rPr>
            <a:t>Stufe 1: Basisprüfung</a:t>
          </a:r>
        </a:p>
        <a:p>
          <a:endParaRPr lang="de-DE" sz="1100" b="1">
            <a:solidFill>
              <a:schemeClr val="dk1"/>
            </a:solidFill>
            <a:effectLst/>
            <a:latin typeface="+mn-lt"/>
            <a:ea typeface="+mn-ea"/>
            <a:cs typeface="+mn-cs"/>
          </a:endParaRPr>
        </a:p>
        <a:p>
          <a:r>
            <a:rPr lang="de-DE" sz="1100" b="1">
              <a:solidFill>
                <a:schemeClr val="dk1"/>
              </a:solidFill>
              <a:effectLst/>
              <a:latin typeface="+mn-lt"/>
              <a:ea typeface="+mn-ea"/>
              <a:cs typeface="+mn-cs"/>
            </a:rPr>
            <a:t>Zielgruppe der Prüfung: </a:t>
          </a:r>
          <a:r>
            <a:rPr lang="de-DE" sz="1100" b="0">
              <a:solidFill>
                <a:schemeClr val="dk1"/>
              </a:solidFill>
              <a:effectLst/>
              <a:latin typeface="+mn-lt"/>
              <a:ea typeface="+mn-ea"/>
              <a:cs typeface="+mn-cs"/>
            </a:rPr>
            <a:t>Für das Vorhaben zuständige Fachämter (z.B. Kulturamt)</a:t>
          </a:r>
        </a:p>
        <a:p>
          <a:endParaRPr lang="de-DE" sz="1100" b="0">
            <a:solidFill>
              <a:schemeClr val="dk1"/>
            </a:solidFill>
            <a:effectLst/>
            <a:latin typeface="+mn-lt"/>
            <a:ea typeface="+mn-ea"/>
            <a:cs typeface="+mn-cs"/>
          </a:endParaRPr>
        </a:p>
        <a:p>
          <a:r>
            <a:rPr lang="de-DE" sz="1100">
              <a:solidFill>
                <a:schemeClr val="dk1"/>
              </a:solidFill>
              <a:effectLst/>
              <a:latin typeface="+mn-lt"/>
              <a:ea typeface="+mn-ea"/>
              <a:cs typeface="+mn-cs"/>
            </a:rPr>
            <a:t>Der erste Teil besteht aus einer qualitativen Abfrage, ob das Vorhaben in irgendeiner Weise das Thema Klima/Klimaschutz betreffen könnte. Ziel dieser Basisprüfung ist es herauszufinden, ob ein Vorhaben nochmals genauer durch die für Klimaschutz zuständige Stelle innerhalb der Verwaltung betrachtet werden soll.</a:t>
          </a:r>
          <a:br>
            <a:rPr lang="de-DE" sz="1100">
              <a:solidFill>
                <a:schemeClr val="dk1"/>
              </a:solidFill>
              <a:effectLst/>
              <a:latin typeface="+mn-lt"/>
              <a:ea typeface="+mn-ea"/>
              <a:cs typeface="+mn-cs"/>
            </a:rPr>
          </a:b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Durch neun allgemein gehaltene Leitfragen zu klimarelevanten Themen und einfache "ja/nein/möglich" Antwortmöglichkeiten sollen Rahmenbedingungen des Vorhabens geklärt werden. Durch diese Rahmenbedingungen können Vorhaben einen Klimabezug haben. Bestehen Unsicherheiten seitens der Sachbearbeiter*innen (durch eine „möglich“ Antwort), könnte bereits auf dieser Ebene das zuständige Fachamt für Klimaschutz zur Beratung hinzugezogen werden.</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Eine grundlegende Klimarelevanz liegt dann vor, wenn mindestens eine der Fragen mit „ja“, oder „möglich“ angekreuzt werden. Liegt in der Basisprüfung eine grundlegende Klimarelevanz des Vorhabens vor, sollte in Stufe 2 die Hauptprüfung durchgeführt werden.</a:t>
          </a:r>
        </a:p>
        <a:p>
          <a:r>
            <a:rPr lang="de-DE" sz="1100">
              <a:solidFill>
                <a:schemeClr val="dk1"/>
              </a:solidFill>
              <a:effectLst/>
              <a:latin typeface="+mn-lt"/>
              <a:ea typeface="+mn-ea"/>
              <a:cs typeface="+mn-cs"/>
            </a:rPr>
            <a:t>Sofern alle Fragen mit „nein“ beantwortet werden, ist das Vorhaben/die Maßnahme nicht klimarelevant. In diesem Fall gibt es keine (weiteren) THG-Einsparpotenziale und die Klimawirkungsprüfung ist somit bereits abgeschlossen. Stufe 2 muss dann nicht mehr durchlaufen werden.</a:t>
          </a:r>
        </a:p>
        <a:p>
          <a:r>
            <a:rPr lang="de-DE" sz="1100" u="none" strike="noStrike">
              <a:solidFill>
                <a:schemeClr val="dk1"/>
              </a:solidFill>
              <a:effectLst/>
              <a:latin typeface="+mn-lt"/>
              <a:ea typeface="+mn-ea"/>
              <a:cs typeface="+mn-cs"/>
            </a:rPr>
            <a:t> </a:t>
          </a:r>
          <a:endParaRPr lang="de-DE" sz="1100">
            <a:solidFill>
              <a:schemeClr val="dk1"/>
            </a:solidFill>
            <a:effectLst/>
            <a:latin typeface="+mn-lt"/>
            <a:ea typeface="+mn-ea"/>
            <a:cs typeface="+mn-cs"/>
          </a:endParaRPr>
        </a:p>
        <a:p>
          <a:r>
            <a:rPr lang="de-DE" sz="1100" b="1" u="sng">
              <a:solidFill>
                <a:schemeClr val="dk1"/>
              </a:solidFill>
              <a:effectLst/>
              <a:latin typeface="+mn-lt"/>
              <a:ea typeface="+mn-ea"/>
              <a:cs typeface="+mn-cs"/>
            </a:rPr>
            <a:t>Stufe 2: Hauptprüfung</a:t>
          </a:r>
        </a:p>
        <a:p>
          <a:endParaRPr lang="de-DE" sz="1100" b="1" u="sng">
            <a:solidFill>
              <a:schemeClr val="dk1"/>
            </a:solidFill>
            <a:effectLst/>
            <a:latin typeface="+mn-lt"/>
            <a:ea typeface="+mn-ea"/>
            <a:cs typeface="+mn-cs"/>
          </a:endParaRPr>
        </a:p>
        <a:p>
          <a:r>
            <a:rPr lang="de-DE" sz="1100" b="1">
              <a:solidFill>
                <a:schemeClr val="dk1"/>
              </a:solidFill>
              <a:effectLst/>
              <a:latin typeface="+mn-lt"/>
              <a:ea typeface="+mn-ea"/>
              <a:cs typeface="+mn-cs"/>
            </a:rPr>
            <a:t>Zielgruppe der Prüfung: </a:t>
          </a:r>
          <a:r>
            <a:rPr lang="de-DE" sz="1100" b="0">
              <a:solidFill>
                <a:schemeClr val="dk1"/>
              </a:solidFill>
              <a:effectLst/>
              <a:latin typeface="+mn-lt"/>
              <a:ea typeface="+mn-ea"/>
              <a:cs typeface="+mn-cs"/>
            </a:rPr>
            <a:t>Für Klimaschutz in der Verwaltung zuständige Stelle</a:t>
          </a:r>
        </a:p>
        <a:p>
          <a:endParaRPr lang="de-DE" sz="1100" b="0">
            <a:solidFill>
              <a:schemeClr val="dk1"/>
            </a:solidFill>
            <a:effectLst/>
            <a:latin typeface="+mn-lt"/>
            <a:ea typeface="+mn-ea"/>
            <a:cs typeface="+mn-cs"/>
          </a:endParaRPr>
        </a:p>
        <a:p>
          <a:r>
            <a:rPr lang="de-DE" sz="1100">
              <a:solidFill>
                <a:schemeClr val="dk1"/>
              </a:solidFill>
              <a:effectLst/>
              <a:latin typeface="+mn-lt"/>
              <a:ea typeface="+mn-ea"/>
              <a:cs typeface="+mn-cs"/>
            </a:rPr>
            <a:t>Liegt bei dem Vorhaben oder Beschluss eine grundlegende Klimarelevanz vor, wird in Stufe 2 die Hauptprüfung durch die für Klimaschutz zuständige Stelle durchgeführt. In der Hauptprüfung soll nun die konkrete Klimawirkung des Vorhabens anhand quantitativer Merkmale und der Präzisierung der Folgen festgestellt werden. </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Im Blatt „ Handlungsfeldabfrage“ wird geklärt, welches Handlungsfeld überwiegend durch das Vorhaben betroffen ist. Mögliche Handlungsfelder sind Energie, Mobilität und Sonstiges. Das Handlungsfeld „Sonstiges“ umfasst den Bereich Suffizienz und weitere Handlungsfelder wie Land- und Forstwirtschaft sowie Abfall und Abwasser. Im Ergebnis wird auf das relevante Blatt verwiesen, welches weiter ausgefüllt werden sollte.</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Anhand der in der Hauptprüfung gewählten Antworten-Kombinationen in den jeweiligen Handlungsfeldern kann festgestellt werden, ob eine deutliche Klimaschutzrelevanz vorliegt und ob das Vorhaben eine positive oder negative Klimawirkung hat. </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In den Blättern wird zunächst die Einwohnerzahl der Kommune eingegeben. Anhand der Einwohnerzahl wird die Menge der zusätzlichen/eingesparten THG-Emissionen (t/Jahr) als Orientierung ermittelt. Den Nutzenden werden in Zeile 13 konkrete Tonnagen angegeben, um das Vorhaben als „wenig klimarelevant“, „teilweise klimarelevant“ oder „sehr klimarelevant“ einstufen zu können. Anhand der Einschätzung wird das entsprechende Antwortfeld angekreuzt. Die Werte basieren auf der Annahme, dass der durchschnittliche Pro-Kopf Ausstoß an THG-Emissionen ca. 10 Tonnen/Jahr beträgt. Mit Hilfe der ersten beiden Fragen kann ein Multiplikationsfaktor errechnet werden. Dieser Faktor gewichtet die folgenden zwei Antworten schwächer oder stärker.</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Die anschließenden zwei Fragen bewerten die </a:t>
          </a:r>
          <a:r>
            <a:rPr lang="de-DE" sz="1100" u="none">
              <a:solidFill>
                <a:schemeClr val="dk1"/>
              </a:solidFill>
              <a:effectLst/>
              <a:latin typeface="+mn-lt"/>
              <a:ea typeface="+mn-ea"/>
              <a:cs typeface="+mn-cs"/>
            </a:rPr>
            <a:t>Klimawirkung des </a:t>
          </a:r>
          <a:r>
            <a:rPr lang="de-DE" sz="1100">
              <a:solidFill>
                <a:schemeClr val="dk1"/>
              </a:solidFill>
              <a:effectLst/>
              <a:latin typeface="+mn-lt"/>
              <a:ea typeface="+mn-ea"/>
              <a:cs typeface="+mn-cs"/>
            </a:rPr>
            <a:t>Vorhabens auf einer Skala von -2 bis +2 (-2 = sehr negativer Effekt auf das Klima; +2= sehr positiver Effekt auf das Klima). Die Nutzenden müssen für die Beantwortung jeweils eine Antwortmöglichkeit anklicken. </a:t>
          </a:r>
        </a:p>
        <a:p>
          <a:r>
            <a:rPr lang="de-DE" sz="1100">
              <a:solidFill>
                <a:schemeClr val="dk1"/>
              </a:solidFill>
              <a:effectLst/>
              <a:latin typeface="+mn-lt"/>
              <a:ea typeface="+mn-ea"/>
              <a:cs typeface="+mn-cs"/>
            </a:rPr>
            <a:t>Alle Fragen beziehen sich dabei auf mögliche Veränderungen, die durch ein Vorhaben oder eine Maßnahme hervorgerufen werden/wurden. Alle Fragen sollen daher mithilfe eines Vorher-Nachher Vergleichs beantwortet werden.</a:t>
          </a:r>
        </a:p>
        <a:p>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Vorher </a:t>
          </a:r>
          <a:r>
            <a:rPr lang="de-DE" sz="1100">
              <a:solidFill>
                <a:schemeClr val="dk1"/>
              </a:solidFill>
              <a:effectLst/>
              <a:latin typeface="+mn-lt"/>
              <a:ea typeface="+mn-ea"/>
              <a:cs typeface="+mn-cs"/>
            </a:rPr>
            <a:t>	= 	Auswirkungen bei </a:t>
          </a:r>
          <a:r>
            <a:rPr lang="de-DE" sz="1100" b="1">
              <a:solidFill>
                <a:schemeClr val="dk1"/>
              </a:solidFill>
              <a:effectLst/>
              <a:latin typeface="+mn-lt"/>
              <a:ea typeface="+mn-ea"/>
              <a:cs typeface="+mn-cs"/>
            </a:rPr>
            <a:t>NICHT</a:t>
          </a:r>
          <a:r>
            <a:rPr lang="de-DE" sz="1100">
              <a:solidFill>
                <a:schemeClr val="dk1"/>
              </a:solidFill>
              <a:effectLst/>
              <a:latin typeface="+mn-lt"/>
              <a:ea typeface="+mn-ea"/>
              <a:cs typeface="+mn-cs"/>
            </a:rPr>
            <a:t> Umsetzung eines Vorhabens</a:t>
          </a:r>
        </a:p>
        <a:p>
          <a:r>
            <a:rPr lang="de-DE" sz="1100" b="1">
              <a:solidFill>
                <a:schemeClr val="dk1"/>
              </a:solidFill>
              <a:effectLst/>
              <a:latin typeface="+mn-lt"/>
              <a:ea typeface="+mn-ea"/>
              <a:cs typeface="+mn-cs"/>
            </a:rPr>
            <a:t>Nachher 	</a:t>
          </a:r>
          <a:r>
            <a:rPr lang="de-DE" sz="1100">
              <a:solidFill>
                <a:schemeClr val="dk1"/>
              </a:solidFill>
              <a:effectLst/>
              <a:latin typeface="+mn-lt"/>
              <a:ea typeface="+mn-ea"/>
              <a:cs typeface="+mn-cs"/>
            </a:rPr>
            <a:t>= 	Veränderungen/Auswirkungen nach Umsetzung eines Vorhabens</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Abschließend wird anhand der verschiedenen Antworten eine Empfehlung ausgesprochen, ob gegebenenfalls eine Alternativenprüfung für das Vorhaben durchgeführt werden soll. Insbesondere im Falle einer sehr negativen Klimawirkung durch das Vorhaben</a:t>
          </a:r>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wird empfohlen eine Alternativenprüfung durchzuführen. Liegt bereits eine sehr positive Klimawirkung vor, wird keine Prüfung von Alternativen empfohlen, da das</a:t>
          </a:r>
          <a:r>
            <a:rPr lang="de-DE" sz="1100" baseline="0">
              <a:solidFill>
                <a:schemeClr val="dk1"/>
              </a:solidFill>
              <a:effectLst/>
              <a:latin typeface="+mn-lt"/>
              <a:ea typeface="+mn-ea"/>
              <a:cs typeface="+mn-cs"/>
            </a:rPr>
            <a:t> Vorhaben </a:t>
          </a:r>
          <a:r>
            <a:rPr lang="de-DE" sz="1100">
              <a:solidFill>
                <a:schemeClr val="dk1"/>
              </a:solidFill>
              <a:effectLst/>
              <a:latin typeface="+mn-lt"/>
              <a:ea typeface="+mn-ea"/>
              <a:cs typeface="+mn-cs"/>
            </a:rPr>
            <a:t>bereits sein volles Potenzial ausschöpft. </a:t>
          </a:r>
        </a:p>
        <a:p>
          <a:r>
            <a:rPr lang="de-DE" sz="1100">
              <a:solidFill>
                <a:schemeClr val="dk1"/>
              </a:solidFill>
              <a:effectLst/>
              <a:latin typeface="+mn-lt"/>
              <a:ea typeface="+mn-ea"/>
              <a:cs typeface="+mn-cs"/>
            </a:rPr>
            <a:t>Alle Empfehlungsoptionen aufgrund unterschiedlicher Antwortmöglichkeiten der drei Fragen werden unter der Empfehlung aufgeführt.</a:t>
          </a:r>
        </a:p>
        <a:p>
          <a:r>
            <a:rPr lang="de-DE" sz="1100">
              <a:solidFill>
                <a:schemeClr val="dk1"/>
              </a:solidFill>
              <a:effectLst/>
              <a:latin typeface="+mn-lt"/>
              <a:ea typeface="+mn-ea"/>
              <a:cs typeface="+mn-cs"/>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220980</xdr:colOff>
      <xdr:row>4</xdr:row>
      <xdr:rowOff>0</xdr:rowOff>
    </xdr:from>
    <xdr:to>
      <xdr:col>4</xdr:col>
      <xdr:colOff>586740</xdr:colOff>
      <xdr:row>5</xdr:row>
      <xdr:rowOff>0</xdr:rowOff>
    </xdr:to>
    <xdr:sp macro="" textlink="">
      <xdr:nvSpPr>
        <xdr:cNvPr id="2" name="Pfeil nach rechts 1"/>
        <xdr:cNvSpPr/>
      </xdr:nvSpPr>
      <xdr:spPr>
        <a:xfrm>
          <a:off x="2476500" y="1798320"/>
          <a:ext cx="365760" cy="327660"/>
        </a:xfrm>
        <a:prstGeom prst="rightArrow">
          <a:avLst/>
        </a:prstGeom>
        <a:solidFill>
          <a:schemeClr val="accent3"/>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10</xdr:col>
      <xdr:colOff>228600</xdr:colOff>
      <xdr:row>4</xdr:row>
      <xdr:rowOff>0</xdr:rowOff>
    </xdr:from>
    <xdr:to>
      <xdr:col>10</xdr:col>
      <xdr:colOff>594360</xdr:colOff>
      <xdr:row>5</xdr:row>
      <xdr:rowOff>0</xdr:rowOff>
    </xdr:to>
    <xdr:sp macro="" textlink="">
      <xdr:nvSpPr>
        <xdr:cNvPr id="3" name="Pfeil nach rechts 2"/>
        <xdr:cNvSpPr/>
      </xdr:nvSpPr>
      <xdr:spPr>
        <a:xfrm>
          <a:off x="7406640" y="1798320"/>
          <a:ext cx="365760" cy="327660"/>
        </a:xfrm>
        <a:prstGeom prst="rightArrow">
          <a:avLst/>
        </a:prstGeom>
        <a:solidFill>
          <a:schemeClr val="accent3"/>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110066</xdr:colOff>
      <xdr:row>2</xdr:row>
      <xdr:rowOff>121920</xdr:rowOff>
    </xdr:from>
    <xdr:to>
      <xdr:col>16</xdr:col>
      <xdr:colOff>101600</xdr:colOff>
      <xdr:row>11</xdr:row>
      <xdr:rowOff>93133</xdr:rowOff>
    </xdr:to>
    <xdr:sp macro="" textlink="">
      <xdr:nvSpPr>
        <xdr:cNvPr id="4" name="Rechteck 3"/>
        <xdr:cNvSpPr/>
      </xdr:nvSpPr>
      <xdr:spPr>
        <a:xfrm>
          <a:off x="372533" y="807720"/>
          <a:ext cx="12242800" cy="2943013"/>
        </a:xfrm>
        <a:prstGeom prst="rect">
          <a:avLst/>
        </a:prstGeom>
        <a:noFill/>
        <a:ln w="34925">
          <a:solidFill>
            <a:schemeClr val="accent3"/>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715617</xdr:colOff>
      <xdr:row>3</xdr:row>
      <xdr:rowOff>274320</xdr:rowOff>
    </xdr:from>
    <xdr:to>
      <xdr:col>13</xdr:col>
      <xdr:colOff>160866</xdr:colOff>
      <xdr:row>10</xdr:row>
      <xdr:rowOff>68580</xdr:rowOff>
    </xdr:to>
    <xdr:sp macro="" textlink="">
      <xdr:nvSpPr>
        <xdr:cNvPr id="5" name="Rechteck 4"/>
        <xdr:cNvSpPr/>
      </xdr:nvSpPr>
      <xdr:spPr>
        <a:xfrm>
          <a:off x="5348577" y="1706880"/>
          <a:ext cx="4893549" cy="2392680"/>
        </a:xfrm>
        <a:prstGeom prst="rect">
          <a:avLst/>
        </a:prstGeom>
        <a:noFill/>
        <a:ln w="19050">
          <a:solidFill>
            <a:schemeClr val="accent3">
              <a:lumMod val="50000"/>
            </a:schemeClr>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oneCellAnchor>
    <xdr:from>
      <xdr:col>14</xdr:col>
      <xdr:colOff>414411</xdr:colOff>
      <xdr:row>1</xdr:row>
      <xdr:rowOff>99551</xdr:rowOff>
    </xdr:from>
    <xdr:ext cx="1772137" cy="388358"/>
    <xdr:pic>
      <xdr:nvPicPr>
        <xdr:cNvPr id="6" name="Picture 2" descr="P:\KB-Projekte\KöP - Klimaschutz in öffentlichen Projekten\20_Öffentlichkeitsarbeit\Logo\KöP-Logo\KoeP_Logo_RBG\KoeP_Logo_RBG.jpg"/>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6646" b="13587"/>
        <a:stretch/>
      </xdr:blipFill>
      <xdr:spPr bwMode="auto">
        <a:xfrm>
          <a:off x="11243278" y="226551"/>
          <a:ext cx="1772137" cy="38835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11</xdr:col>
      <xdr:colOff>587379</xdr:colOff>
      <xdr:row>1</xdr:row>
      <xdr:rowOff>53377</xdr:rowOff>
    </xdr:from>
    <xdr:to>
      <xdr:col>14</xdr:col>
      <xdr:colOff>630380</xdr:colOff>
      <xdr:row>1</xdr:row>
      <xdr:rowOff>510577</xdr:rowOff>
    </xdr:to>
    <xdr:sp macro="" textlink="">
      <xdr:nvSpPr>
        <xdr:cNvPr id="7" name="Textfeld 6"/>
        <xdr:cNvSpPr txBox="1"/>
      </xdr:nvSpPr>
      <xdr:spPr>
        <a:xfrm>
          <a:off x="8495246" y="180377"/>
          <a:ext cx="2964001"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cene3d>
            <a:camera prst="orthographicFront"/>
            <a:lightRig rig="flat" dir="t">
              <a:rot lat="0" lon="0" rev="18900000"/>
            </a:lightRig>
          </a:scene3d>
          <a:sp3d extrusionH="31750" contourW="6350" prstMaterial="powder">
            <a:bevelT w="19050" h="19050" prst="angle"/>
            <a:contourClr>
              <a:schemeClr val="accent3">
                <a:tint val="100000"/>
                <a:shade val="100000"/>
                <a:satMod val="100000"/>
                <a:hueMod val="100000"/>
              </a:schemeClr>
            </a:contourClr>
          </a:sp3d>
        </a:bodyPr>
        <a:lstStyle/>
        <a:p>
          <a:pPr algn="l"/>
          <a:r>
            <a:rPr lang="de-DE" sz="1800" b="1" cap="none" spc="0">
              <a:ln/>
              <a:solidFill>
                <a:schemeClr val="accent3"/>
              </a:solidFill>
              <a:effectLst/>
              <a:latin typeface="Berlin Sans FB" pitchFamily="34" charset="0"/>
            </a:rPr>
            <a:t> </a:t>
          </a:r>
          <a:r>
            <a:rPr lang="de-DE" sz="1800" b="1" cap="none" spc="0">
              <a:ln/>
              <a:solidFill>
                <a:schemeClr val="accent3"/>
              </a:solidFill>
              <a:effectLst/>
              <a:latin typeface="Bahnschrift" panose="020B0502040204020203" pitchFamily="34" charset="0"/>
            </a:rPr>
            <a:t>Klimawirkungsprüfung</a:t>
          </a:r>
        </a:p>
      </xdr:txBody>
    </xdr:sp>
    <xdr:clientData/>
  </xdr:twoCellAnchor>
  <xdr:twoCellAnchor>
    <xdr:from>
      <xdr:col>1</xdr:col>
      <xdr:colOff>16932</xdr:colOff>
      <xdr:row>2</xdr:row>
      <xdr:rowOff>0</xdr:rowOff>
    </xdr:from>
    <xdr:to>
      <xdr:col>17</xdr:col>
      <xdr:colOff>110065</xdr:colOff>
      <xdr:row>78</xdr:row>
      <xdr:rowOff>143934</xdr:rowOff>
    </xdr:to>
    <xdr:sp macro="" textlink="">
      <xdr:nvSpPr>
        <xdr:cNvPr id="8" name="Rechteck 7"/>
        <xdr:cNvSpPr/>
      </xdr:nvSpPr>
      <xdr:spPr>
        <a:xfrm>
          <a:off x="279399" y="685800"/>
          <a:ext cx="12767733" cy="20235334"/>
        </a:xfrm>
        <a:prstGeom prst="rect">
          <a:avLst/>
        </a:prstGeom>
        <a:noFill/>
        <a:ln w="34925">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13</xdr:col>
      <xdr:colOff>251460</xdr:colOff>
      <xdr:row>4</xdr:row>
      <xdr:rowOff>0</xdr:rowOff>
    </xdr:from>
    <xdr:to>
      <xdr:col>13</xdr:col>
      <xdr:colOff>617220</xdr:colOff>
      <xdr:row>5</xdr:row>
      <xdr:rowOff>0</xdr:rowOff>
    </xdr:to>
    <xdr:sp macro="" textlink="">
      <xdr:nvSpPr>
        <xdr:cNvPr id="9" name="Pfeil nach rechts 8"/>
        <xdr:cNvSpPr/>
      </xdr:nvSpPr>
      <xdr:spPr>
        <a:xfrm>
          <a:off x="10332720" y="1798320"/>
          <a:ext cx="365760" cy="327660"/>
        </a:xfrm>
        <a:prstGeom prst="rightArrow">
          <a:avLst/>
        </a:prstGeom>
        <a:solidFill>
          <a:schemeClr val="accent3"/>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167640</xdr:colOff>
      <xdr:row>4</xdr:row>
      <xdr:rowOff>0</xdr:rowOff>
    </xdr:from>
    <xdr:to>
      <xdr:col>7</xdr:col>
      <xdr:colOff>533400</xdr:colOff>
      <xdr:row>5</xdr:row>
      <xdr:rowOff>0</xdr:rowOff>
    </xdr:to>
    <xdr:sp macro="" textlink="">
      <xdr:nvSpPr>
        <xdr:cNvPr id="10" name="Pfeil nach rechts 9"/>
        <xdr:cNvSpPr/>
      </xdr:nvSpPr>
      <xdr:spPr>
        <a:xfrm>
          <a:off x="4629573" y="1236133"/>
          <a:ext cx="365760" cy="330200"/>
        </a:xfrm>
        <a:prstGeom prst="rightArrow">
          <a:avLst/>
        </a:prstGeom>
        <a:solidFill>
          <a:schemeClr val="accent3"/>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16</xdr:col>
      <xdr:colOff>93123</xdr:colOff>
      <xdr:row>13</xdr:row>
      <xdr:rowOff>33014</xdr:rowOff>
    </xdr:from>
    <xdr:to>
      <xdr:col>17</xdr:col>
      <xdr:colOff>3374</xdr:colOff>
      <xdr:row>15</xdr:row>
      <xdr:rowOff>508004</xdr:rowOff>
    </xdr:to>
    <xdr:sp macro="" textlink="">
      <xdr:nvSpPr>
        <xdr:cNvPr id="11" name="Pfeil nach rechts 10"/>
        <xdr:cNvSpPr/>
      </xdr:nvSpPr>
      <xdr:spPr>
        <a:xfrm rot="5400000">
          <a:off x="12341420" y="4328583"/>
          <a:ext cx="864457" cy="333585"/>
        </a:xfrm>
        <a:prstGeom prst="rightArrow">
          <a:avLst/>
        </a:prstGeom>
        <a:solidFill>
          <a:schemeClr val="accent3"/>
        </a:solidFill>
        <a:ln w="19050">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16</xdr:col>
      <xdr:colOff>101588</xdr:colOff>
      <xdr:row>27</xdr:row>
      <xdr:rowOff>160132</xdr:rowOff>
    </xdr:from>
    <xdr:to>
      <xdr:col>17</xdr:col>
      <xdr:colOff>11839</xdr:colOff>
      <xdr:row>29</xdr:row>
      <xdr:rowOff>652056</xdr:rowOff>
    </xdr:to>
    <xdr:sp macro="" textlink="">
      <xdr:nvSpPr>
        <xdr:cNvPr id="22" name="Pfeil nach rechts 21"/>
        <xdr:cNvSpPr/>
      </xdr:nvSpPr>
      <xdr:spPr>
        <a:xfrm rot="5400000">
          <a:off x="12349885" y="7317435"/>
          <a:ext cx="864457" cy="333585"/>
        </a:xfrm>
        <a:prstGeom prst="rightArrow">
          <a:avLst/>
        </a:prstGeom>
        <a:solidFill>
          <a:schemeClr val="accent3"/>
        </a:solidFill>
        <a:ln w="19050">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16</xdr:col>
      <xdr:colOff>101586</xdr:colOff>
      <xdr:row>30</xdr:row>
      <xdr:rowOff>100950</xdr:rowOff>
    </xdr:from>
    <xdr:to>
      <xdr:col>17</xdr:col>
      <xdr:colOff>11837</xdr:colOff>
      <xdr:row>35</xdr:row>
      <xdr:rowOff>135673</xdr:rowOff>
    </xdr:to>
    <xdr:sp macro="" textlink="">
      <xdr:nvSpPr>
        <xdr:cNvPr id="24" name="Pfeil nach rechts 23"/>
        <xdr:cNvSpPr/>
      </xdr:nvSpPr>
      <xdr:spPr>
        <a:xfrm rot="5400000">
          <a:off x="12349883" y="10263919"/>
          <a:ext cx="864457" cy="333585"/>
        </a:xfrm>
        <a:prstGeom prst="rightArrow">
          <a:avLst/>
        </a:prstGeom>
        <a:solidFill>
          <a:schemeClr val="accent3"/>
        </a:solidFill>
        <a:ln w="19050">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16</xdr:col>
      <xdr:colOff>101586</xdr:colOff>
      <xdr:row>44</xdr:row>
      <xdr:rowOff>101032</xdr:rowOff>
    </xdr:from>
    <xdr:to>
      <xdr:col>17</xdr:col>
      <xdr:colOff>11837</xdr:colOff>
      <xdr:row>49</xdr:row>
      <xdr:rowOff>34156</xdr:rowOff>
    </xdr:to>
    <xdr:sp macro="" textlink="">
      <xdr:nvSpPr>
        <xdr:cNvPr id="26" name="Pfeil nach rechts 25"/>
        <xdr:cNvSpPr/>
      </xdr:nvSpPr>
      <xdr:spPr>
        <a:xfrm rot="5400000">
          <a:off x="12349883" y="13252735"/>
          <a:ext cx="864457" cy="333585"/>
        </a:xfrm>
        <a:prstGeom prst="rightArrow">
          <a:avLst/>
        </a:prstGeom>
        <a:solidFill>
          <a:schemeClr val="accent3"/>
        </a:solidFill>
        <a:ln w="19050">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16</xdr:col>
      <xdr:colOff>101585</xdr:colOff>
      <xdr:row>60</xdr:row>
      <xdr:rowOff>41853</xdr:rowOff>
    </xdr:from>
    <xdr:to>
      <xdr:col>17</xdr:col>
      <xdr:colOff>11836</xdr:colOff>
      <xdr:row>64</xdr:row>
      <xdr:rowOff>161243</xdr:rowOff>
    </xdr:to>
    <xdr:sp macro="" textlink="">
      <xdr:nvSpPr>
        <xdr:cNvPr id="28" name="Pfeil nach rechts 27"/>
        <xdr:cNvSpPr/>
      </xdr:nvSpPr>
      <xdr:spPr>
        <a:xfrm rot="5400000">
          <a:off x="12349882" y="16173822"/>
          <a:ext cx="864457" cy="333585"/>
        </a:xfrm>
        <a:prstGeom prst="rightArrow">
          <a:avLst/>
        </a:prstGeom>
        <a:solidFill>
          <a:schemeClr val="accent3"/>
        </a:solidFill>
        <a:ln w="19050">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16</xdr:col>
      <xdr:colOff>101585</xdr:colOff>
      <xdr:row>67</xdr:row>
      <xdr:rowOff>1684458</xdr:rowOff>
    </xdr:from>
    <xdr:to>
      <xdr:col>17</xdr:col>
      <xdr:colOff>11836</xdr:colOff>
      <xdr:row>70</xdr:row>
      <xdr:rowOff>118982</xdr:rowOff>
    </xdr:to>
    <xdr:sp macro="" textlink="">
      <xdr:nvSpPr>
        <xdr:cNvPr id="30" name="Pfeil nach rechts 29"/>
        <xdr:cNvSpPr/>
      </xdr:nvSpPr>
      <xdr:spPr>
        <a:xfrm rot="5400000">
          <a:off x="12349882" y="19120294"/>
          <a:ext cx="864457" cy="333585"/>
        </a:xfrm>
        <a:prstGeom prst="rightArrow">
          <a:avLst/>
        </a:prstGeom>
        <a:solidFill>
          <a:schemeClr val="accent3"/>
        </a:solidFill>
        <a:ln w="19050">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457200</xdr:colOff>
          <xdr:row>11</xdr:row>
          <xdr:rowOff>220980</xdr:rowOff>
        </xdr:from>
        <xdr:to>
          <xdr:col>4</xdr:col>
          <xdr:colOff>647700</xdr:colOff>
          <xdr:row>11</xdr:row>
          <xdr:rowOff>441960</xdr:rowOff>
        </xdr:to>
        <xdr:sp macro="" textlink="">
          <xdr:nvSpPr>
            <xdr:cNvPr id="10342" name="Check Box 102" hidden="1">
              <a:extLst>
                <a:ext uri="{63B3BB69-23CF-44E3-9099-C40C66FF867C}">
                  <a14:compatExt spid="_x0000_s10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11</xdr:row>
          <xdr:rowOff>220980</xdr:rowOff>
        </xdr:from>
        <xdr:to>
          <xdr:col>6</xdr:col>
          <xdr:colOff>647700</xdr:colOff>
          <xdr:row>11</xdr:row>
          <xdr:rowOff>441960</xdr:rowOff>
        </xdr:to>
        <xdr:sp macro="" textlink="">
          <xdr:nvSpPr>
            <xdr:cNvPr id="10370" name="Check Box 130" hidden="1">
              <a:extLst>
                <a:ext uri="{63B3BB69-23CF-44E3-9099-C40C66FF867C}">
                  <a14:compatExt spid="_x0000_s10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11</xdr:row>
          <xdr:rowOff>220980</xdr:rowOff>
        </xdr:from>
        <xdr:to>
          <xdr:col>8</xdr:col>
          <xdr:colOff>647700</xdr:colOff>
          <xdr:row>11</xdr:row>
          <xdr:rowOff>441960</xdr:rowOff>
        </xdr:to>
        <xdr:sp macro="" textlink="">
          <xdr:nvSpPr>
            <xdr:cNvPr id="10371" name="Check Box 131" hidden="1">
              <a:extLst>
                <a:ext uri="{63B3BB69-23CF-44E3-9099-C40C66FF867C}">
                  <a14:compatExt spid="_x0000_s10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449580</xdr:colOff>
          <xdr:row>17</xdr:row>
          <xdr:rowOff>175260</xdr:rowOff>
        </xdr:from>
        <xdr:to>
          <xdr:col>4</xdr:col>
          <xdr:colOff>640080</xdr:colOff>
          <xdr:row>17</xdr:row>
          <xdr:rowOff>388620</xdr:rowOff>
        </xdr:to>
        <xdr:sp macro="" textlink="">
          <xdr:nvSpPr>
            <xdr:cNvPr id="10372" name="Check Box 132" hidden="1">
              <a:extLst>
                <a:ext uri="{63B3BB69-23CF-44E3-9099-C40C66FF867C}">
                  <a14:compatExt spid="_x0000_s10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449580</xdr:colOff>
          <xdr:row>17</xdr:row>
          <xdr:rowOff>175260</xdr:rowOff>
        </xdr:from>
        <xdr:to>
          <xdr:col>6</xdr:col>
          <xdr:colOff>640080</xdr:colOff>
          <xdr:row>17</xdr:row>
          <xdr:rowOff>388620</xdr:rowOff>
        </xdr:to>
        <xdr:sp macro="" textlink="">
          <xdr:nvSpPr>
            <xdr:cNvPr id="10373" name="Check Box 133" hidden="1">
              <a:extLst>
                <a:ext uri="{63B3BB69-23CF-44E3-9099-C40C66FF867C}">
                  <a14:compatExt spid="_x0000_s10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449580</xdr:colOff>
          <xdr:row>17</xdr:row>
          <xdr:rowOff>175260</xdr:rowOff>
        </xdr:from>
        <xdr:to>
          <xdr:col>8</xdr:col>
          <xdr:colOff>640080</xdr:colOff>
          <xdr:row>17</xdr:row>
          <xdr:rowOff>388620</xdr:rowOff>
        </xdr:to>
        <xdr:sp macro="" textlink="">
          <xdr:nvSpPr>
            <xdr:cNvPr id="10374" name="Check Box 134" hidden="1">
              <a:extLst>
                <a:ext uri="{63B3BB69-23CF-44E3-9099-C40C66FF867C}">
                  <a14:compatExt spid="_x0000_s10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449580</xdr:colOff>
          <xdr:row>18</xdr:row>
          <xdr:rowOff>175260</xdr:rowOff>
        </xdr:from>
        <xdr:to>
          <xdr:col>8</xdr:col>
          <xdr:colOff>640080</xdr:colOff>
          <xdr:row>18</xdr:row>
          <xdr:rowOff>388620</xdr:rowOff>
        </xdr:to>
        <xdr:sp macro="" textlink="">
          <xdr:nvSpPr>
            <xdr:cNvPr id="10377" name="Check Box 137" hidden="1">
              <a:extLst>
                <a:ext uri="{63B3BB69-23CF-44E3-9099-C40C66FF867C}">
                  <a14:compatExt spid="_x0000_s10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449580</xdr:colOff>
          <xdr:row>18</xdr:row>
          <xdr:rowOff>175260</xdr:rowOff>
        </xdr:from>
        <xdr:to>
          <xdr:col>6</xdr:col>
          <xdr:colOff>640080</xdr:colOff>
          <xdr:row>18</xdr:row>
          <xdr:rowOff>388620</xdr:rowOff>
        </xdr:to>
        <xdr:sp macro="" textlink="">
          <xdr:nvSpPr>
            <xdr:cNvPr id="10378" name="Check Box 138" hidden="1">
              <a:extLst>
                <a:ext uri="{63B3BB69-23CF-44E3-9099-C40C66FF867C}">
                  <a14:compatExt spid="_x0000_s10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449580</xdr:colOff>
          <xdr:row>18</xdr:row>
          <xdr:rowOff>175260</xdr:rowOff>
        </xdr:from>
        <xdr:to>
          <xdr:col>4</xdr:col>
          <xdr:colOff>640080</xdr:colOff>
          <xdr:row>18</xdr:row>
          <xdr:rowOff>388620</xdr:rowOff>
        </xdr:to>
        <xdr:sp macro="" textlink="">
          <xdr:nvSpPr>
            <xdr:cNvPr id="10379" name="Check Box 139" hidden="1">
              <a:extLst>
                <a:ext uri="{63B3BB69-23CF-44E3-9099-C40C66FF867C}">
                  <a14:compatExt spid="_x0000_s10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441960</xdr:colOff>
          <xdr:row>19</xdr:row>
          <xdr:rowOff>175260</xdr:rowOff>
        </xdr:from>
        <xdr:to>
          <xdr:col>4</xdr:col>
          <xdr:colOff>632460</xdr:colOff>
          <xdr:row>19</xdr:row>
          <xdr:rowOff>388620</xdr:rowOff>
        </xdr:to>
        <xdr:sp macro="" textlink="">
          <xdr:nvSpPr>
            <xdr:cNvPr id="10381" name="Check Box 141" hidden="1">
              <a:extLst>
                <a:ext uri="{63B3BB69-23CF-44E3-9099-C40C66FF867C}">
                  <a14:compatExt spid="_x0000_s10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449580</xdr:colOff>
          <xdr:row>19</xdr:row>
          <xdr:rowOff>175260</xdr:rowOff>
        </xdr:from>
        <xdr:to>
          <xdr:col>6</xdr:col>
          <xdr:colOff>640080</xdr:colOff>
          <xdr:row>19</xdr:row>
          <xdr:rowOff>388620</xdr:rowOff>
        </xdr:to>
        <xdr:sp macro="" textlink="">
          <xdr:nvSpPr>
            <xdr:cNvPr id="10382" name="Check Box 142" hidden="1">
              <a:extLst>
                <a:ext uri="{63B3BB69-23CF-44E3-9099-C40C66FF867C}">
                  <a14:compatExt spid="_x0000_s10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441960</xdr:colOff>
          <xdr:row>19</xdr:row>
          <xdr:rowOff>175260</xdr:rowOff>
        </xdr:from>
        <xdr:to>
          <xdr:col>8</xdr:col>
          <xdr:colOff>632460</xdr:colOff>
          <xdr:row>19</xdr:row>
          <xdr:rowOff>388620</xdr:rowOff>
        </xdr:to>
        <xdr:sp macro="" textlink="">
          <xdr:nvSpPr>
            <xdr:cNvPr id="10384" name="Check Box 144" hidden="1">
              <a:extLst>
                <a:ext uri="{63B3BB69-23CF-44E3-9099-C40C66FF867C}">
                  <a14:compatExt spid="_x0000_s10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441960</xdr:colOff>
          <xdr:row>20</xdr:row>
          <xdr:rowOff>175260</xdr:rowOff>
        </xdr:from>
        <xdr:to>
          <xdr:col>4</xdr:col>
          <xdr:colOff>632460</xdr:colOff>
          <xdr:row>20</xdr:row>
          <xdr:rowOff>388620</xdr:rowOff>
        </xdr:to>
        <xdr:sp macro="" textlink="">
          <xdr:nvSpPr>
            <xdr:cNvPr id="10385" name="Check Box 145" hidden="1">
              <a:extLst>
                <a:ext uri="{63B3BB69-23CF-44E3-9099-C40C66FF867C}">
                  <a14:compatExt spid="_x0000_s10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441960</xdr:colOff>
          <xdr:row>20</xdr:row>
          <xdr:rowOff>175260</xdr:rowOff>
        </xdr:from>
        <xdr:to>
          <xdr:col>6</xdr:col>
          <xdr:colOff>632460</xdr:colOff>
          <xdr:row>20</xdr:row>
          <xdr:rowOff>388620</xdr:rowOff>
        </xdr:to>
        <xdr:sp macro="" textlink="">
          <xdr:nvSpPr>
            <xdr:cNvPr id="10386" name="Check Box 146" hidden="1">
              <a:extLst>
                <a:ext uri="{63B3BB69-23CF-44E3-9099-C40C66FF867C}">
                  <a14:compatExt spid="_x0000_s10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441960</xdr:colOff>
          <xdr:row>20</xdr:row>
          <xdr:rowOff>175260</xdr:rowOff>
        </xdr:from>
        <xdr:to>
          <xdr:col>8</xdr:col>
          <xdr:colOff>632460</xdr:colOff>
          <xdr:row>20</xdr:row>
          <xdr:rowOff>388620</xdr:rowOff>
        </xdr:to>
        <xdr:sp macro="" textlink="">
          <xdr:nvSpPr>
            <xdr:cNvPr id="10387" name="Check Box 147" hidden="1">
              <a:extLst>
                <a:ext uri="{63B3BB69-23CF-44E3-9099-C40C66FF867C}">
                  <a14:compatExt spid="_x0000_s10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441960</xdr:colOff>
          <xdr:row>21</xdr:row>
          <xdr:rowOff>175260</xdr:rowOff>
        </xdr:from>
        <xdr:to>
          <xdr:col>4</xdr:col>
          <xdr:colOff>632460</xdr:colOff>
          <xdr:row>21</xdr:row>
          <xdr:rowOff>388620</xdr:rowOff>
        </xdr:to>
        <xdr:sp macro="" textlink="">
          <xdr:nvSpPr>
            <xdr:cNvPr id="10388" name="Check Box 148" hidden="1">
              <a:extLst>
                <a:ext uri="{63B3BB69-23CF-44E3-9099-C40C66FF867C}">
                  <a14:compatExt spid="_x0000_s10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441960</xdr:colOff>
          <xdr:row>21</xdr:row>
          <xdr:rowOff>175260</xdr:rowOff>
        </xdr:from>
        <xdr:to>
          <xdr:col>6</xdr:col>
          <xdr:colOff>632460</xdr:colOff>
          <xdr:row>21</xdr:row>
          <xdr:rowOff>388620</xdr:rowOff>
        </xdr:to>
        <xdr:sp macro="" textlink="">
          <xdr:nvSpPr>
            <xdr:cNvPr id="10389" name="Check Box 149" hidden="1">
              <a:extLst>
                <a:ext uri="{63B3BB69-23CF-44E3-9099-C40C66FF867C}">
                  <a14:compatExt spid="_x0000_s10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441960</xdr:colOff>
          <xdr:row>21</xdr:row>
          <xdr:rowOff>175260</xdr:rowOff>
        </xdr:from>
        <xdr:to>
          <xdr:col>8</xdr:col>
          <xdr:colOff>632460</xdr:colOff>
          <xdr:row>21</xdr:row>
          <xdr:rowOff>388620</xdr:rowOff>
        </xdr:to>
        <xdr:sp macro="" textlink="">
          <xdr:nvSpPr>
            <xdr:cNvPr id="10390" name="Check Box 150" hidden="1">
              <a:extLst>
                <a:ext uri="{63B3BB69-23CF-44E3-9099-C40C66FF867C}">
                  <a14:compatExt spid="_x0000_s10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441960</xdr:colOff>
          <xdr:row>22</xdr:row>
          <xdr:rowOff>175260</xdr:rowOff>
        </xdr:from>
        <xdr:to>
          <xdr:col>4</xdr:col>
          <xdr:colOff>632460</xdr:colOff>
          <xdr:row>22</xdr:row>
          <xdr:rowOff>388620</xdr:rowOff>
        </xdr:to>
        <xdr:sp macro="" textlink="">
          <xdr:nvSpPr>
            <xdr:cNvPr id="10391" name="Check Box 151" hidden="1">
              <a:extLst>
                <a:ext uri="{63B3BB69-23CF-44E3-9099-C40C66FF867C}">
                  <a14:compatExt spid="_x0000_s10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441960</xdr:colOff>
          <xdr:row>22</xdr:row>
          <xdr:rowOff>175260</xdr:rowOff>
        </xdr:from>
        <xdr:to>
          <xdr:col>6</xdr:col>
          <xdr:colOff>632460</xdr:colOff>
          <xdr:row>22</xdr:row>
          <xdr:rowOff>388620</xdr:rowOff>
        </xdr:to>
        <xdr:sp macro="" textlink="">
          <xdr:nvSpPr>
            <xdr:cNvPr id="10392" name="Check Box 152" hidden="1">
              <a:extLst>
                <a:ext uri="{63B3BB69-23CF-44E3-9099-C40C66FF867C}">
                  <a14:compatExt spid="_x0000_s10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441960</xdr:colOff>
          <xdr:row>22</xdr:row>
          <xdr:rowOff>175260</xdr:rowOff>
        </xdr:from>
        <xdr:to>
          <xdr:col>8</xdr:col>
          <xdr:colOff>632460</xdr:colOff>
          <xdr:row>22</xdr:row>
          <xdr:rowOff>388620</xdr:rowOff>
        </xdr:to>
        <xdr:sp macro="" textlink="">
          <xdr:nvSpPr>
            <xdr:cNvPr id="10393" name="Check Box 153" hidden="1">
              <a:extLst>
                <a:ext uri="{63B3BB69-23CF-44E3-9099-C40C66FF867C}">
                  <a14:compatExt spid="_x0000_s10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441960</xdr:colOff>
          <xdr:row>23</xdr:row>
          <xdr:rowOff>175260</xdr:rowOff>
        </xdr:from>
        <xdr:to>
          <xdr:col>4</xdr:col>
          <xdr:colOff>632460</xdr:colOff>
          <xdr:row>23</xdr:row>
          <xdr:rowOff>388620</xdr:rowOff>
        </xdr:to>
        <xdr:sp macro="" textlink="">
          <xdr:nvSpPr>
            <xdr:cNvPr id="10394" name="Check Box 154" hidden="1">
              <a:extLst>
                <a:ext uri="{63B3BB69-23CF-44E3-9099-C40C66FF867C}">
                  <a14:compatExt spid="_x0000_s10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441960</xdr:colOff>
          <xdr:row>23</xdr:row>
          <xdr:rowOff>175260</xdr:rowOff>
        </xdr:from>
        <xdr:to>
          <xdr:col>6</xdr:col>
          <xdr:colOff>632460</xdr:colOff>
          <xdr:row>23</xdr:row>
          <xdr:rowOff>388620</xdr:rowOff>
        </xdr:to>
        <xdr:sp macro="" textlink="">
          <xdr:nvSpPr>
            <xdr:cNvPr id="10395" name="Check Box 155" hidden="1">
              <a:extLst>
                <a:ext uri="{63B3BB69-23CF-44E3-9099-C40C66FF867C}">
                  <a14:compatExt spid="_x0000_s10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441960</xdr:colOff>
          <xdr:row>23</xdr:row>
          <xdr:rowOff>175260</xdr:rowOff>
        </xdr:from>
        <xdr:to>
          <xdr:col>8</xdr:col>
          <xdr:colOff>632460</xdr:colOff>
          <xdr:row>23</xdr:row>
          <xdr:rowOff>388620</xdr:rowOff>
        </xdr:to>
        <xdr:sp macro="" textlink="">
          <xdr:nvSpPr>
            <xdr:cNvPr id="10396" name="Check Box 156" hidden="1">
              <a:extLst>
                <a:ext uri="{63B3BB69-23CF-44E3-9099-C40C66FF867C}">
                  <a14:compatExt spid="_x0000_s10396"/>
                </a:ext>
              </a:extLst>
            </xdr:cNvPr>
            <xdr:cNvSpPr/>
          </xdr:nvSpPr>
          <xdr:spPr>
            <a:xfrm>
              <a:off x="0" y="0"/>
              <a:ext cx="0" cy="0"/>
            </a:xfrm>
            <a:prstGeom prst="rect">
              <a:avLst/>
            </a:prstGeom>
          </xdr:spPr>
        </xdr:sp>
        <xdr:clientData/>
      </xdr:twoCellAnchor>
    </mc:Choice>
    <mc:Fallback/>
  </mc:AlternateContent>
  <xdr:twoCellAnchor>
    <xdr:from>
      <xdr:col>3</xdr:col>
      <xdr:colOff>2910840</xdr:colOff>
      <xdr:row>11</xdr:row>
      <xdr:rowOff>8966</xdr:rowOff>
    </xdr:from>
    <xdr:to>
      <xdr:col>3</xdr:col>
      <xdr:colOff>3101788</xdr:colOff>
      <xdr:row>11</xdr:row>
      <xdr:rowOff>301215</xdr:rowOff>
    </xdr:to>
    <xdr:sp macro="" textlink="" fLocksText="0">
      <xdr:nvSpPr>
        <xdr:cNvPr id="31" name="Text Box 163"/>
        <xdr:cNvSpPr txBox="1">
          <a:spLocks noChangeArrowheads="1"/>
        </xdr:cNvSpPr>
      </xdr:nvSpPr>
      <xdr:spPr bwMode="auto">
        <a:xfrm flipH="1">
          <a:off x="4632064" y="3836895"/>
          <a:ext cx="190948" cy="292249"/>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3</xdr:col>
      <xdr:colOff>2910840</xdr:colOff>
      <xdr:row>17</xdr:row>
      <xdr:rowOff>624840</xdr:rowOff>
    </xdr:from>
    <xdr:to>
      <xdr:col>3</xdr:col>
      <xdr:colOff>3108960</xdr:colOff>
      <xdr:row>18</xdr:row>
      <xdr:rowOff>0</xdr:rowOff>
    </xdr:to>
    <xdr:sp macro="" textlink="" fLocksText="0">
      <xdr:nvSpPr>
        <xdr:cNvPr id="32" name="Text Box 163"/>
        <xdr:cNvSpPr txBox="1">
          <a:spLocks noChangeArrowheads="1"/>
        </xdr:cNvSpPr>
      </xdr:nvSpPr>
      <xdr:spPr bwMode="auto">
        <a:xfrm flipH="1">
          <a:off x="4465320" y="3375660"/>
          <a:ext cx="19812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3</xdr:col>
      <xdr:colOff>2910840</xdr:colOff>
      <xdr:row>17</xdr:row>
      <xdr:rowOff>37013</xdr:rowOff>
    </xdr:from>
    <xdr:to>
      <xdr:col>3</xdr:col>
      <xdr:colOff>3070860</xdr:colOff>
      <xdr:row>17</xdr:row>
      <xdr:rowOff>325484</xdr:rowOff>
    </xdr:to>
    <xdr:sp macro="" textlink="" fLocksText="0">
      <xdr:nvSpPr>
        <xdr:cNvPr id="33" name="Text Box 163"/>
        <xdr:cNvSpPr txBox="1">
          <a:spLocks noChangeArrowheads="1"/>
        </xdr:cNvSpPr>
      </xdr:nvSpPr>
      <xdr:spPr bwMode="auto">
        <a:xfrm flipH="1">
          <a:off x="4619897" y="5784670"/>
          <a:ext cx="160020" cy="288471"/>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3</xdr:col>
      <xdr:colOff>2910840</xdr:colOff>
      <xdr:row>18</xdr:row>
      <xdr:rowOff>43544</xdr:rowOff>
    </xdr:from>
    <xdr:to>
      <xdr:col>3</xdr:col>
      <xdr:colOff>3108960</xdr:colOff>
      <xdr:row>18</xdr:row>
      <xdr:rowOff>325484</xdr:rowOff>
    </xdr:to>
    <xdr:sp macro="" textlink="" fLocksText="0">
      <xdr:nvSpPr>
        <xdr:cNvPr id="34" name="Text Box 163"/>
        <xdr:cNvSpPr txBox="1">
          <a:spLocks noChangeArrowheads="1"/>
        </xdr:cNvSpPr>
      </xdr:nvSpPr>
      <xdr:spPr bwMode="auto">
        <a:xfrm flipH="1">
          <a:off x="4619897" y="6422573"/>
          <a:ext cx="198120" cy="28194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3</xdr:col>
      <xdr:colOff>2910840</xdr:colOff>
      <xdr:row>19</xdr:row>
      <xdr:rowOff>37013</xdr:rowOff>
    </xdr:from>
    <xdr:to>
      <xdr:col>3</xdr:col>
      <xdr:colOff>3108960</xdr:colOff>
      <xdr:row>19</xdr:row>
      <xdr:rowOff>325484</xdr:rowOff>
    </xdr:to>
    <xdr:sp macro="" textlink="" fLocksText="0">
      <xdr:nvSpPr>
        <xdr:cNvPr id="35" name="Text Box 163"/>
        <xdr:cNvSpPr txBox="1">
          <a:spLocks noChangeArrowheads="1"/>
        </xdr:cNvSpPr>
      </xdr:nvSpPr>
      <xdr:spPr bwMode="auto">
        <a:xfrm flipH="1">
          <a:off x="4619897" y="7047413"/>
          <a:ext cx="198120" cy="288471"/>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3</xdr:col>
      <xdr:colOff>2910840</xdr:colOff>
      <xdr:row>20</xdr:row>
      <xdr:rowOff>37013</xdr:rowOff>
    </xdr:from>
    <xdr:to>
      <xdr:col>3</xdr:col>
      <xdr:colOff>3101340</xdr:colOff>
      <xdr:row>20</xdr:row>
      <xdr:rowOff>325484</xdr:rowOff>
    </xdr:to>
    <xdr:sp macro="" textlink="" fLocksText="0">
      <xdr:nvSpPr>
        <xdr:cNvPr id="36" name="Text Box 163"/>
        <xdr:cNvSpPr txBox="1">
          <a:spLocks noChangeArrowheads="1"/>
        </xdr:cNvSpPr>
      </xdr:nvSpPr>
      <xdr:spPr bwMode="auto">
        <a:xfrm flipH="1">
          <a:off x="4619897" y="7678784"/>
          <a:ext cx="190500" cy="288471"/>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3</xdr:col>
      <xdr:colOff>2910840</xdr:colOff>
      <xdr:row>21</xdr:row>
      <xdr:rowOff>37012</xdr:rowOff>
    </xdr:from>
    <xdr:to>
      <xdr:col>3</xdr:col>
      <xdr:colOff>3108960</xdr:colOff>
      <xdr:row>21</xdr:row>
      <xdr:rowOff>325484</xdr:rowOff>
    </xdr:to>
    <xdr:sp macro="" textlink="" fLocksText="0">
      <xdr:nvSpPr>
        <xdr:cNvPr id="37" name="Text Box 163"/>
        <xdr:cNvSpPr txBox="1">
          <a:spLocks noChangeArrowheads="1"/>
        </xdr:cNvSpPr>
      </xdr:nvSpPr>
      <xdr:spPr bwMode="auto">
        <a:xfrm flipH="1">
          <a:off x="4619897" y="8310155"/>
          <a:ext cx="198120" cy="288472"/>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3</xdr:col>
      <xdr:colOff>2910840</xdr:colOff>
      <xdr:row>22</xdr:row>
      <xdr:rowOff>37013</xdr:rowOff>
    </xdr:from>
    <xdr:to>
      <xdr:col>3</xdr:col>
      <xdr:colOff>3093720</xdr:colOff>
      <xdr:row>22</xdr:row>
      <xdr:rowOff>325484</xdr:rowOff>
    </xdr:to>
    <xdr:sp macro="" textlink="" fLocksText="0">
      <xdr:nvSpPr>
        <xdr:cNvPr id="38" name="Text Box 163"/>
        <xdr:cNvSpPr txBox="1">
          <a:spLocks noChangeArrowheads="1"/>
        </xdr:cNvSpPr>
      </xdr:nvSpPr>
      <xdr:spPr bwMode="auto">
        <a:xfrm flipH="1">
          <a:off x="4619897" y="8941527"/>
          <a:ext cx="182880" cy="288471"/>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3</xdr:col>
      <xdr:colOff>2910840</xdr:colOff>
      <xdr:row>23</xdr:row>
      <xdr:rowOff>43544</xdr:rowOff>
    </xdr:from>
    <xdr:to>
      <xdr:col>3</xdr:col>
      <xdr:colOff>3101340</xdr:colOff>
      <xdr:row>23</xdr:row>
      <xdr:rowOff>333104</xdr:rowOff>
    </xdr:to>
    <xdr:sp macro="" textlink="" fLocksText="0">
      <xdr:nvSpPr>
        <xdr:cNvPr id="39" name="Text Box 163"/>
        <xdr:cNvSpPr txBox="1">
          <a:spLocks noChangeArrowheads="1"/>
        </xdr:cNvSpPr>
      </xdr:nvSpPr>
      <xdr:spPr bwMode="auto">
        <a:xfrm flipH="1">
          <a:off x="4619897" y="9579430"/>
          <a:ext cx="1905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10</xdr:col>
      <xdr:colOff>2097794</xdr:colOff>
      <xdr:row>3</xdr:row>
      <xdr:rowOff>341222</xdr:rowOff>
    </xdr:from>
    <xdr:to>
      <xdr:col>10</xdr:col>
      <xdr:colOff>2286000</xdr:colOff>
      <xdr:row>5</xdr:row>
      <xdr:rowOff>76200</xdr:rowOff>
    </xdr:to>
    <xdr:sp macro="" textlink="" fLocksText="0">
      <xdr:nvSpPr>
        <xdr:cNvPr id="43" name="Text Box 163"/>
        <xdr:cNvSpPr txBox="1">
          <a:spLocks noChangeArrowheads="1"/>
        </xdr:cNvSpPr>
      </xdr:nvSpPr>
      <xdr:spPr bwMode="auto">
        <a:xfrm flipH="1">
          <a:off x="9870194" y="1341347"/>
          <a:ext cx="188206" cy="316003"/>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9</xdr:col>
      <xdr:colOff>396240</xdr:colOff>
      <xdr:row>4</xdr:row>
      <xdr:rowOff>68580</xdr:rowOff>
    </xdr:from>
    <xdr:to>
      <xdr:col>9</xdr:col>
      <xdr:colOff>594360</xdr:colOff>
      <xdr:row>4</xdr:row>
      <xdr:rowOff>426720</xdr:rowOff>
    </xdr:to>
    <xdr:sp macro="" textlink="" fLocksText="0">
      <xdr:nvSpPr>
        <xdr:cNvPr id="44" name="Text Box 163"/>
        <xdr:cNvSpPr txBox="1">
          <a:spLocks noChangeArrowheads="1"/>
        </xdr:cNvSpPr>
      </xdr:nvSpPr>
      <xdr:spPr bwMode="auto">
        <a:xfrm flipH="1">
          <a:off x="7764780" y="1318260"/>
          <a:ext cx="0" cy="2514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oneCellAnchor>
    <xdr:from>
      <xdr:col>10</xdr:col>
      <xdr:colOff>1693505</xdr:colOff>
      <xdr:row>0</xdr:row>
      <xdr:rowOff>264957</xdr:rowOff>
    </xdr:from>
    <xdr:ext cx="1772137" cy="388358"/>
    <xdr:pic>
      <xdr:nvPicPr>
        <xdr:cNvPr id="45" name="Picture 2" descr="P:\KB-Projekte\KöP - Klimaschutz in öffentlichen Projekten\20_Öffentlichkeitsarbeit\Logo\KöP-Logo\KoeP_Logo_RBG\KoeP_Logo_RBG.jpg"/>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6646" b="13587"/>
        <a:stretch/>
      </xdr:blipFill>
      <xdr:spPr bwMode="auto">
        <a:xfrm>
          <a:off x="9635238" y="264957"/>
          <a:ext cx="1772137" cy="38835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10</xdr:col>
      <xdr:colOff>850182</xdr:colOff>
      <xdr:row>1</xdr:row>
      <xdr:rowOff>216208</xdr:rowOff>
    </xdr:from>
    <xdr:to>
      <xdr:col>11</xdr:col>
      <xdr:colOff>207676</xdr:colOff>
      <xdr:row>2</xdr:row>
      <xdr:rowOff>285374</xdr:rowOff>
    </xdr:to>
    <xdr:sp macro="" textlink="">
      <xdr:nvSpPr>
        <xdr:cNvPr id="46" name="Textfeld 45"/>
        <xdr:cNvSpPr txBox="1"/>
      </xdr:nvSpPr>
      <xdr:spPr>
        <a:xfrm>
          <a:off x="8791915" y="487141"/>
          <a:ext cx="2676428" cy="6279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cene3d>
            <a:camera prst="orthographicFront"/>
            <a:lightRig rig="flat" dir="t">
              <a:rot lat="0" lon="0" rev="18900000"/>
            </a:lightRig>
          </a:scene3d>
          <a:sp3d extrusionH="31750" contourW="6350" prstMaterial="powder">
            <a:bevelT w="19050" h="19050" prst="angle"/>
            <a:contourClr>
              <a:schemeClr val="accent3">
                <a:tint val="100000"/>
                <a:shade val="100000"/>
                <a:satMod val="100000"/>
                <a:hueMod val="100000"/>
              </a:schemeClr>
            </a:contourClr>
          </a:sp3d>
        </a:bodyPr>
        <a:lstStyle/>
        <a:p>
          <a:pPr algn="l"/>
          <a:r>
            <a:rPr lang="de-DE" sz="1800" b="1" cap="none" spc="0">
              <a:ln/>
              <a:solidFill>
                <a:schemeClr val="accent3"/>
              </a:solidFill>
              <a:effectLst/>
              <a:latin typeface="Berlin Sans FB" pitchFamily="34" charset="0"/>
            </a:rPr>
            <a:t> </a:t>
          </a:r>
          <a:r>
            <a:rPr lang="de-DE" sz="1800" b="1" cap="none" spc="0">
              <a:ln/>
              <a:solidFill>
                <a:schemeClr val="accent3"/>
              </a:solidFill>
              <a:effectLst/>
              <a:latin typeface="Bahnschrift" panose="020B0502040204020203" pitchFamily="34" charset="0"/>
            </a:rPr>
            <a:t>Klimawirkungsprüfung</a:t>
          </a:r>
        </a:p>
      </xdr:txBody>
    </xdr:sp>
    <xdr:clientData/>
  </xdr:twoCellAnchor>
  <xdr:twoCellAnchor>
    <xdr:from>
      <xdr:col>3</xdr:col>
      <xdr:colOff>2915772</xdr:colOff>
      <xdr:row>8</xdr:row>
      <xdr:rowOff>98612</xdr:rowOff>
    </xdr:from>
    <xdr:to>
      <xdr:col>3</xdr:col>
      <xdr:colOff>3092824</xdr:colOff>
      <xdr:row>10</xdr:row>
      <xdr:rowOff>53788</xdr:rowOff>
    </xdr:to>
    <xdr:sp macro="" textlink="" fLocksText="0">
      <xdr:nvSpPr>
        <xdr:cNvPr id="41" name="Text Box 163"/>
        <xdr:cNvSpPr txBox="1">
          <a:spLocks noChangeArrowheads="1"/>
        </xdr:cNvSpPr>
      </xdr:nvSpPr>
      <xdr:spPr bwMode="auto">
        <a:xfrm flipH="1">
          <a:off x="4636996" y="3299012"/>
          <a:ext cx="177052" cy="331694"/>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4</xdr:col>
      <xdr:colOff>2056603</xdr:colOff>
      <xdr:row>0</xdr:row>
      <xdr:rowOff>191350</xdr:rowOff>
    </xdr:from>
    <xdr:ext cx="1772137" cy="388358"/>
    <xdr:pic>
      <xdr:nvPicPr>
        <xdr:cNvPr id="2" name="Picture 2" descr="P:\KB-Projekte\KöP - Klimaschutz in öffentlichen Projekten\20_Öffentlichkeitsarbeit\Logo\KöP-Logo\KoeP_Logo_RBG\KoeP_Logo_RBG.jpg"/>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6646" b="13587"/>
        <a:stretch/>
      </xdr:blipFill>
      <xdr:spPr bwMode="auto">
        <a:xfrm>
          <a:off x="6781003" y="191350"/>
          <a:ext cx="1772137" cy="38835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4</xdr:col>
      <xdr:colOff>1195499</xdr:colOff>
      <xdr:row>1</xdr:row>
      <xdr:rowOff>214072</xdr:rowOff>
    </xdr:from>
    <xdr:to>
      <xdr:col>7</xdr:col>
      <xdr:colOff>201576</xdr:colOff>
      <xdr:row>2</xdr:row>
      <xdr:rowOff>115460</xdr:rowOff>
    </xdr:to>
    <xdr:sp macro="" textlink="">
      <xdr:nvSpPr>
        <xdr:cNvPr id="3" name="Textfeld 2"/>
        <xdr:cNvSpPr txBox="1"/>
      </xdr:nvSpPr>
      <xdr:spPr>
        <a:xfrm>
          <a:off x="5919899" y="485005"/>
          <a:ext cx="3662744" cy="460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cene3d>
            <a:camera prst="orthographicFront"/>
            <a:lightRig rig="flat" dir="t">
              <a:rot lat="0" lon="0" rev="18900000"/>
            </a:lightRig>
          </a:scene3d>
          <a:sp3d extrusionH="31750" contourW="6350" prstMaterial="powder">
            <a:bevelT w="19050" h="19050" prst="angle"/>
            <a:contourClr>
              <a:schemeClr val="accent3">
                <a:tint val="100000"/>
                <a:shade val="100000"/>
                <a:satMod val="100000"/>
                <a:hueMod val="100000"/>
              </a:schemeClr>
            </a:contourClr>
          </a:sp3d>
        </a:bodyPr>
        <a:lstStyle/>
        <a:p>
          <a:pPr algn="l"/>
          <a:r>
            <a:rPr lang="de-DE" sz="1800" b="1" cap="none" spc="0">
              <a:ln/>
              <a:solidFill>
                <a:schemeClr val="accent3"/>
              </a:solidFill>
              <a:effectLst/>
              <a:latin typeface="Berlin Sans FB" pitchFamily="34" charset="0"/>
            </a:rPr>
            <a:t> </a:t>
          </a:r>
          <a:r>
            <a:rPr lang="de-DE" sz="1800" b="1" cap="none" spc="0">
              <a:ln/>
              <a:solidFill>
                <a:schemeClr val="accent3"/>
              </a:solidFill>
              <a:effectLst/>
              <a:latin typeface="Bahnschrift" panose="020B0502040204020203" pitchFamily="34" charset="0"/>
            </a:rPr>
            <a:t>Klimawirkungsprüfung</a:t>
          </a:r>
        </a:p>
      </xdr:txBody>
    </xdr:sp>
    <xdr:clientData/>
  </xdr:twoCellAnchor>
  <xdr:twoCellAnchor>
    <xdr:from>
      <xdr:col>6</xdr:col>
      <xdr:colOff>170329</xdr:colOff>
      <xdr:row>6</xdr:row>
      <xdr:rowOff>143434</xdr:rowOff>
    </xdr:from>
    <xdr:to>
      <xdr:col>6</xdr:col>
      <xdr:colOff>835347</xdr:colOff>
      <xdr:row>7</xdr:row>
      <xdr:rowOff>273828</xdr:rowOff>
    </xdr:to>
    <xdr:sp macro="" textlink="">
      <xdr:nvSpPr>
        <xdr:cNvPr id="13" name="Pfeil nach rechts 12"/>
        <xdr:cNvSpPr/>
      </xdr:nvSpPr>
      <xdr:spPr>
        <a:xfrm>
          <a:off x="8624047" y="3056963"/>
          <a:ext cx="665018" cy="515877"/>
        </a:xfrm>
        <a:prstGeom prst="rightArrow">
          <a:avLst/>
        </a:prstGeom>
        <a:solidFill>
          <a:schemeClr val="accent2">
            <a:lumMod val="40000"/>
            <a:lumOff val="6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143435</xdr:colOff>
      <xdr:row>11</xdr:row>
      <xdr:rowOff>179293</xdr:rowOff>
    </xdr:from>
    <xdr:to>
      <xdr:col>6</xdr:col>
      <xdr:colOff>808453</xdr:colOff>
      <xdr:row>12</xdr:row>
      <xdr:rowOff>309688</xdr:rowOff>
    </xdr:to>
    <xdr:sp macro="" textlink="">
      <xdr:nvSpPr>
        <xdr:cNvPr id="14" name="Pfeil nach rechts 13"/>
        <xdr:cNvSpPr/>
      </xdr:nvSpPr>
      <xdr:spPr>
        <a:xfrm>
          <a:off x="8597153" y="4760258"/>
          <a:ext cx="665018" cy="515877"/>
        </a:xfrm>
        <a:prstGeom prst="rightArrow">
          <a:avLst/>
        </a:prstGeom>
        <a:solidFill>
          <a:schemeClr val="accent2">
            <a:lumMod val="40000"/>
            <a:lumOff val="6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143434</xdr:colOff>
      <xdr:row>17</xdr:row>
      <xdr:rowOff>152400</xdr:rowOff>
    </xdr:from>
    <xdr:to>
      <xdr:col>6</xdr:col>
      <xdr:colOff>808452</xdr:colOff>
      <xdr:row>18</xdr:row>
      <xdr:rowOff>282794</xdr:rowOff>
    </xdr:to>
    <xdr:sp macro="" textlink="">
      <xdr:nvSpPr>
        <xdr:cNvPr id="15" name="Pfeil nach rechts 14"/>
        <xdr:cNvSpPr/>
      </xdr:nvSpPr>
      <xdr:spPr>
        <a:xfrm>
          <a:off x="8597152" y="6786282"/>
          <a:ext cx="665018" cy="515877"/>
        </a:xfrm>
        <a:prstGeom prst="rightArrow">
          <a:avLst/>
        </a:prstGeom>
        <a:solidFill>
          <a:schemeClr val="accent2">
            <a:lumMod val="40000"/>
            <a:lumOff val="6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152400</xdr:colOff>
      <xdr:row>23</xdr:row>
      <xdr:rowOff>324071</xdr:rowOff>
    </xdr:from>
    <xdr:to>
      <xdr:col>6</xdr:col>
      <xdr:colOff>817418</xdr:colOff>
      <xdr:row>25</xdr:row>
      <xdr:rowOff>76603</xdr:rowOff>
    </xdr:to>
    <xdr:sp macro="" textlink="">
      <xdr:nvSpPr>
        <xdr:cNvPr id="16" name="Pfeil nach rechts 15"/>
        <xdr:cNvSpPr/>
      </xdr:nvSpPr>
      <xdr:spPr>
        <a:xfrm>
          <a:off x="8606118" y="9010871"/>
          <a:ext cx="665018" cy="523497"/>
        </a:xfrm>
        <a:prstGeom prst="rightArrow">
          <a:avLst/>
        </a:prstGeom>
        <a:solidFill>
          <a:schemeClr val="accent2">
            <a:lumMod val="40000"/>
            <a:lumOff val="6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143435</xdr:colOff>
      <xdr:row>31</xdr:row>
      <xdr:rowOff>80683</xdr:rowOff>
    </xdr:from>
    <xdr:to>
      <xdr:col>6</xdr:col>
      <xdr:colOff>808453</xdr:colOff>
      <xdr:row>32</xdr:row>
      <xdr:rowOff>211077</xdr:rowOff>
    </xdr:to>
    <xdr:sp macro="" textlink="">
      <xdr:nvSpPr>
        <xdr:cNvPr id="17" name="Pfeil nach rechts 16"/>
        <xdr:cNvSpPr/>
      </xdr:nvSpPr>
      <xdr:spPr>
        <a:xfrm>
          <a:off x="8597153" y="11591365"/>
          <a:ext cx="665018" cy="515877"/>
        </a:xfrm>
        <a:prstGeom prst="rightArrow">
          <a:avLst/>
        </a:prstGeom>
        <a:solidFill>
          <a:schemeClr val="accent2">
            <a:lumMod val="40000"/>
            <a:lumOff val="6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106680</xdr:colOff>
          <xdr:row>11</xdr:row>
          <xdr:rowOff>137160</xdr:rowOff>
        </xdr:from>
        <xdr:to>
          <xdr:col>5</xdr:col>
          <xdr:colOff>297180</xdr:colOff>
          <xdr:row>12</xdr:row>
          <xdr:rowOff>137160</xdr:rowOff>
        </xdr:to>
        <xdr:sp macro="" textlink="">
          <xdr:nvSpPr>
            <xdr:cNvPr id="37889" name="Check Box 1" hidden="1">
              <a:extLst>
                <a:ext uri="{63B3BB69-23CF-44E3-9099-C40C66FF867C}">
                  <a14:compatExt spid="_x0000_s378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11</xdr:row>
          <xdr:rowOff>137160</xdr:rowOff>
        </xdr:from>
        <xdr:to>
          <xdr:col>7</xdr:col>
          <xdr:colOff>297180</xdr:colOff>
          <xdr:row>12</xdr:row>
          <xdr:rowOff>137160</xdr:rowOff>
        </xdr:to>
        <xdr:sp macro="" textlink="">
          <xdr:nvSpPr>
            <xdr:cNvPr id="37890" name="Check Box 2" hidden="1">
              <a:extLst>
                <a:ext uri="{63B3BB69-23CF-44E3-9099-C40C66FF867C}">
                  <a14:compatExt spid="_x0000_s378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11</xdr:row>
          <xdr:rowOff>121920</xdr:rowOff>
        </xdr:from>
        <xdr:to>
          <xdr:col>9</xdr:col>
          <xdr:colOff>297180</xdr:colOff>
          <xdr:row>12</xdr:row>
          <xdr:rowOff>144780</xdr:rowOff>
        </xdr:to>
        <xdr:sp macro="" textlink="">
          <xdr:nvSpPr>
            <xdr:cNvPr id="37891" name="Check Box 3" hidden="1">
              <a:extLst>
                <a:ext uri="{63B3BB69-23CF-44E3-9099-C40C66FF867C}">
                  <a14:compatExt spid="_x0000_s378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17</xdr:row>
          <xdr:rowOff>106680</xdr:rowOff>
        </xdr:from>
        <xdr:to>
          <xdr:col>5</xdr:col>
          <xdr:colOff>304800</xdr:colOff>
          <xdr:row>17</xdr:row>
          <xdr:rowOff>944880</xdr:rowOff>
        </xdr:to>
        <xdr:sp macro="" textlink="">
          <xdr:nvSpPr>
            <xdr:cNvPr id="37892" name="Check Box 4" hidden="1">
              <a:extLst>
                <a:ext uri="{63B3BB69-23CF-44E3-9099-C40C66FF867C}">
                  <a14:compatExt spid="_x0000_s378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17</xdr:row>
          <xdr:rowOff>106680</xdr:rowOff>
        </xdr:from>
        <xdr:to>
          <xdr:col>7</xdr:col>
          <xdr:colOff>297180</xdr:colOff>
          <xdr:row>17</xdr:row>
          <xdr:rowOff>944880</xdr:rowOff>
        </xdr:to>
        <xdr:sp macro="" textlink="">
          <xdr:nvSpPr>
            <xdr:cNvPr id="37893" name="Check Box 5" hidden="1">
              <a:extLst>
                <a:ext uri="{63B3BB69-23CF-44E3-9099-C40C66FF867C}">
                  <a14:compatExt spid="_x0000_s378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17</xdr:row>
          <xdr:rowOff>106680</xdr:rowOff>
        </xdr:from>
        <xdr:to>
          <xdr:col>9</xdr:col>
          <xdr:colOff>297180</xdr:colOff>
          <xdr:row>17</xdr:row>
          <xdr:rowOff>944880</xdr:rowOff>
        </xdr:to>
        <xdr:sp macro="" textlink="">
          <xdr:nvSpPr>
            <xdr:cNvPr id="37894" name="Check Box 6" hidden="1">
              <a:extLst>
                <a:ext uri="{63B3BB69-23CF-44E3-9099-C40C66FF867C}">
                  <a14:compatExt spid="_x0000_s378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106680</xdr:colOff>
          <xdr:row>17</xdr:row>
          <xdr:rowOff>106680</xdr:rowOff>
        </xdr:from>
        <xdr:to>
          <xdr:col>12</xdr:col>
          <xdr:colOff>297180</xdr:colOff>
          <xdr:row>17</xdr:row>
          <xdr:rowOff>944880</xdr:rowOff>
        </xdr:to>
        <xdr:sp macro="" textlink="">
          <xdr:nvSpPr>
            <xdr:cNvPr id="37895" name="Check Box 7" hidden="1">
              <a:extLst>
                <a:ext uri="{63B3BB69-23CF-44E3-9099-C40C66FF867C}">
                  <a14:compatExt spid="_x0000_s378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17</xdr:row>
          <xdr:rowOff>175260</xdr:rowOff>
        </xdr:from>
        <xdr:to>
          <xdr:col>14</xdr:col>
          <xdr:colOff>297180</xdr:colOff>
          <xdr:row>18</xdr:row>
          <xdr:rowOff>0</xdr:rowOff>
        </xdr:to>
        <xdr:sp macro="" textlink="">
          <xdr:nvSpPr>
            <xdr:cNvPr id="37896" name="Check Box 8" hidden="1">
              <a:extLst>
                <a:ext uri="{63B3BB69-23CF-44E3-9099-C40C66FF867C}">
                  <a14:compatExt spid="_x0000_s378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18</xdr:row>
          <xdr:rowOff>106680</xdr:rowOff>
        </xdr:from>
        <xdr:to>
          <xdr:col>5</xdr:col>
          <xdr:colOff>297180</xdr:colOff>
          <xdr:row>18</xdr:row>
          <xdr:rowOff>944880</xdr:rowOff>
        </xdr:to>
        <xdr:sp macro="" textlink="">
          <xdr:nvSpPr>
            <xdr:cNvPr id="37897" name="Check Box 9" hidden="1">
              <a:extLst>
                <a:ext uri="{63B3BB69-23CF-44E3-9099-C40C66FF867C}">
                  <a14:compatExt spid="_x0000_s378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18</xdr:row>
          <xdr:rowOff>106680</xdr:rowOff>
        </xdr:from>
        <xdr:to>
          <xdr:col>7</xdr:col>
          <xdr:colOff>297180</xdr:colOff>
          <xdr:row>18</xdr:row>
          <xdr:rowOff>944880</xdr:rowOff>
        </xdr:to>
        <xdr:sp macro="" textlink="">
          <xdr:nvSpPr>
            <xdr:cNvPr id="37898" name="Check Box 10" hidden="1">
              <a:extLst>
                <a:ext uri="{63B3BB69-23CF-44E3-9099-C40C66FF867C}">
                  <a14:compatExt spid="_x0000_s378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18</xdr:row>
          <xdr:rowOff>106680</xdr:rowOff>
        </xdr:from>
        <xdr:to>
          <xdr:col>9</xdr:col>
          <xdr:colOff>297180</xdr:colOff>
          <xdr:row>18</xdr:row>
          <xdr:rowOff>944880</xdr:rowOff>
        </xdr:to>
        <xdr:sp macro="" textlink="">
          <xdr:nvSpPr>
            <xdr:cNvPr id="37899" name="Check Box 11" hidden="1">
              <a:extLst>
                <a:ext uri="{63B3BB69-23CF-44E3-9099-C40C66FF867C}">
                  <a14:compatExt spid="_x0000_s378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106680</xdr:colOff>
          <xdr:row>18</xdr:row>
          <xdr:rowOff>106680</xdr:rowOff>
        </xdr:from>
        <xdr:to>
          <xdr:col>12</xdr:col>
          <xdr:colOff>297180</xdr:colOff>
          <xdr:row>18</xdr:row>
          <xdr:rowOff>944880</xdr:rowOff>
        </xdr:to>
        <xdr:sp macro="" textlink="">
          <xdr:nvSpPr>
            <xdr:cNvPr id="37900" name="Check Box 12" hidden="1">
              <a:extLst>
                <a:ext uri="{63B3BB69-23CF-44E3-9099-C40C66FF867C}">
                  <a14:compatExt spid="_x0000_s379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18</xdr:row>
          <xdr:rowOff>175260</xdr:rowOff>
        </xdr:from>
        <xdr:to>
          <xdr:col>14</xdr:col>
          <xdr:colOff>297180</xdr:colOff>
          <xdr:row>19</xdr:row>
          <xdr:rowOff>0</xdr:rowOff>
        </xdr:to>
        <xdr:sp macro="" textlink="">
          <xdr:nvSpPr>
            <xdr:cNvPr id="37901" name="Check Box 13" hidden="1">
              <a:extLst>
                <a:ext uri="{63B3BB69-23CF-44E3-9099-C40C66FF867C}">
                  <a14:compatExt spid="_x0000_s37901"/>
                </a:ext>
              </a:extLst>
            </xdr:cNvPr>
            <xdr:cNvSpPr/>
          </xdr:nvSpPr>
          <xdr:spPr>
            <a:xfrm>
              <a:off x="0" y="0"/>
              <a:ext cx="0" cy="0"/>
            </a:xfrm>
            <a:prstGeom prst="rect">
              <a:avLst/>
            </a:prstGeom>
          </xdr:spPr>
        </xdr:sp>
        <xdr:clientData/>
      </xdr:twoCellAnchor>
    </mc:Choice>
    <mc:Fallback/>
  </mc:AlternateContent>
  <xdr:twoCellAnchor>
    <xdr:from>
      <xdr:col>2</xdr:col>
      <xdr:colOff>3539521</xdr:colOff>
      <xdr:row>11</xdr:row>
      <xdr:rowOff>16934</xdr:rowOff>
    </xdr:from>
    <xdr:to>
      <xdr:col>4</xdr:col>
      <xdr:colOff>1002</xdr:colOff>
      <xdr:row>11</xdr:row>
      <xdr:rowOff>306494</xdr:rowOff>
    </xdr:to>
    <xdr:sp macro="" textlink="" fLocksText="0">
      <xdr:nvSpPr>
        <xdr:cNvPr id="21" name="Text Box 163"/>
        <xdr:cNvSpPr txBox="1">
          <a:spLocks noChangeArrowheads="1"/>
        </xdr:cNvSpPr>
      </xdr:nvSpPr>
      <xdr:spPr bwMode="auto">
        <a:xfrm flipH="1">
          <a:off x="4115254" y="3903134"/>
          <a:ext cx="212215"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4</xdr:col>
      <xdr:colOff>1584960</xdr:colOff>
      <xdr:row>11</xdr:row>
      <xdr:rowOff>0</xdr:rowOff>
    </xdr:from>
    <xdr:to>
      <xdr:col>4</xdr:col>
      <xdr:colOff>1737360</xdr:colOff>
      <xdr:row>11</xdr:row>
      <xdr:rowOff>289560</xdr:rowOff>
    </xdr:to>
    <xdr:sp macro="" textlink="" fLocksText="0">
      <xdr:nvSpPr>
        <xdr:cNvPr id="22" name="Text Box 163"/>
        <xdr:cNvSpPr txBox="1">
          <a:spLocks noChangeArrowheads="1"/>
        </xdr:cNvSpPr>
      </xdr:nvSpPr>
      <xdr:spPr bwMode="auto">
        <a:xfrm flipH="1">
          <a:off x="5539740" y="278130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8</xdr:col>
      <xdr:colOff>1584960</xdr:colOff>
      <xdr:row>11</xdr:row>
      <xdr:rowOff>0</xdr:rowOff>
    </xdr:from>
    <xdr:to>
      <xdr:col>8</xdr:col>
      <xdr:colOff>1737360</xdr:colOff>
      <xdr:row>11</xdr:row>
      <xdr:rowOff>289560</xdr:rowOff>
    </xdr:to>
    <xdr:sp macro="" textlink="" fLocksText="0">
      <xdr:nvSpPr>
        <xdr:cNvPr id="23" name="Text Box 163"/>
        <xdr:cNvSpPr txBox="1">
          <a:spLocks noChangeArrowheads="1"/>
        </xdr:cNvSpPr>
      </xdr:nvSpPr>
      <xdr:spPr bwMode="auto">
        <a:xfrm flipH="1">
          <a:off x="9837420" y="278130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6</xdr:col>
      <xdr:colOff>1584960</xdr:colOff>
      <xdr:row>11</xdr:row>
      <xdr:rowOff>0</xdr:rowOff>
    </xdr:from>
    <xdr:to>
      <xdr:col>6</xdr:col>
      <xdr:colOff>1737360</xdr:colOff>
      <xdr:row>11</xdr:row>
      <xdr:rowOff>289560</xdr:rowOff>
    </xdr:to>
    <xdr:sp macro="" textlink="" fLocksText="0">
      <xdr:nvSpPr>
        <xdr:cNvPr id="24" name="Text Box 163"/>
        <xdr:cNvSpPr txBox="1">
          <a:spLocks noChangeArrowheads="1"/>
        </xdr:cNvSpPr>
      </xdr:nvSpPr>
      <xdr:spPr bwMode="auto">
        <a:xfrm flipH="1">
          <a:off x="7688580" y="278130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13</xdr:col>
      <xdr:colOff>1569720</xdr:colOff>
      <xdr:row>17</xdr:row>
      <xdr:rowOff>7620</xdr:rowOff>
    </xdr:from>
    <xdr:to>
      <xdr:col>13</xdr:col>
      <xdr:colOff>1722120</xdr:colOff>
      <xdr:row>17</xdr:row>
      <xdr:rowOff>297180</xdr:rowOff>
    </xdr:to>
    <xdr:sp macro="" textlink="" fLocksText="0">
      <xdr:nvSpPr>
        <xdr:cNvPr id="25" name="Text Box 163"/>
        <xdr:cNvSpPr txBox="1">
          <a:spLocks noChangeArrowheads="1"/>
        </xdr:cNvSpPr>
      </xdr:nvSpPr>
      <xdr:spPr bwMode="auto">
        <a:xfrm flipH="1">
          <a:off x="14188440" y="427482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4</xdr:col>
      <xdr:colOff>1569720</xdr:colOff>
      <xdr:row>17</xdr:row>
      <xdr:rowOff>7620</xdr:rowOff>
    </xdr:from>
    <xdr:to>
      <xdr:col>4</xdr:col>
      <xdr:colOff>1722120</xdr:colOff>
      <xdr:row>17</xdr:row>
      <xdr:rowOff>297180</xdr:rowOff>
    </xdr:to>
    <xdr:sp macro="" textlink="" fLocksText="0">
      <xdr:nvSpPr>
        <xdr:cNvPr id="26" name="Text Box 163"/>
        <xdr:cNvSpPr txBox="1">
          <a:spLocks noChangeArrowheads="1"/>
        </xdr:cNvSpPr>
      </xdr:nvSpPr>
      <xdr:spPr bwMode="auto">
        <a:xfrm flipH="1">
          <a:off x="5524500" y="427482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8</xdr:col>
      <xdr:colOff>1569720</xdr:colOff>
      <xdr:row>18</xdr:row>
      <xdr:rowOff>0</xdr:rowOff>
    </xdr:from>
    <xdr:to>
      <xdr:col>8</xdr:col>
      <xdr:colOff>1722120</xdr:colOff>
      <xdr:row>18</xdr:row>
      <xdr:rowOff>289560</xdr:rowOff>
    </xdr:to>
    <xdr:sp macro="" textlink="" fLocksText="0">
      <xdr:nvSpPr>
        <xdr:cNvPr id="27" name="Text Box 163"/>
        <xdr:cNvSpPr txBox="1">
          <a:spLocks noChangeArrowheads="1"/>
        </xdr:cNvSpPr>
      </xdr:nvSpPr>
      <xdr:spPr bwMode="auto">
        <a:xfrm flipH="1">
          <a:off x="9822180" y="528066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13</xdr:col>
      <xdr:colOff>1569720</xdr:colOff>
      <xdr:row>18</xdr:row>
      <xdr:rowOff>0</xdr:rowOff>
    </xdr:from>
    <xdr:to>
      <xdr:col>13</xdr:col>
      <xdr:colOff>1722120</xdr:colOff>
      <xdr:row>18</xdr:row>
      <xdr:rowOff>289560</xdr:rowOff>
    </xdr:to>
    <xdr:sp macro="" textlink="" fLocksText="0">
      <xdr:nvSpPr>
        <xdr:cNvPr id="28" name="Text Box 163"/>
        <xdr:cNvSpPr txBox="1">
          <a:spLocks noChangeArrowheads="1"/>
        </xdr:cNvSpPr>
      </xdr:nvSpPr>
      <xdr:spPr bwMode="auto">
        <a:xfrm flipH="1">
          <a:off x="14188440" y="528066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4</xdr:col>
      <xdr:colOff>1600200</xdr:colOff>
      <xdr:row>18</xdr:row>
      <xdr:rowOff>0</xdr:rowOff>
    </xdr:from>
    <xdr:to>
      <xdr:col>4</xdr:col>
      <xdr:colOff>1752600</xdr:colOff>
      <xdr:row>18</xdr:row>
      <xdr:rowOff>289560</xdr:rowOff>
    </xdr:to>
    <xdr:sp macro="" textlink="" fLocksText="0">
      <xdr:nvSpPr>
        <xdr:cNvPr id="29" name="Text Box 163"/>
        <xdr:cNvSpPr txBox="1">
          <a:spLocks noChangeArrowheads="1"/>
        </xdr:cNvSpPr>
      </xdr:nvSpPr>
      <xdr:spPr bwMode="auto">
        <a:xfrm flipH="1">
          <a:off x="5760720" y="649986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6</xdr:col>
      <xdr:colOff>1569272</xdr:colOff>
      <xdr:row>17</xdr:row>
      <xdr:rowOff>12999</xdr:rowOff>
    </xdr:from>
    <xdr:to>
      <xdr:col>6</xdr:col>
      <xdr:colOff>1721672</xdr:colOff>
      <xdr:row>17</xdr:row>
      <xdr:rowOff>303456</xdr:rowOff>
    </xdr:to>
    <xdr:sp macro="" textlink="" fLocksText="0">
      <xdr:nvSpPr>
        <xdr:cNvPr id="36" name="Text Box 163"/>
        <xdr:cNvSpPr txBox="1">
          <a:spLocks noChangeArrowheads="1"/>
        </xdr:cNvSpPr>
      </xdr:nvSpPr>
      <xdr:spPr bwMode="auto">
        <a:xfrm flipH="1">
          <a:off x="7672892" y="4280199"/>
          <a:ext cx="152400" cy="290457"/>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11</xdr:col>
      <xdr:colOff>726590</xdr:colOff>
      <xdr:row>16</xdr:row>
      <xdr:rowOff>195878</xdr:rowOff>
    </xdr:from>
    <xdr:to>
      <xdr:col>11</xdr:col>
      <xdr:colOff>875852</xdr:colOff>
      <xdr:row>17</xdr:row>
      <xdr:rowOff>288215</xdr:rowOff>
    </xdr:to>
    <xdr:sp macro="" textlink="" fLocksText="0">
      <xdr:nvSpPr>
        <xdr:cNvPr id="37" name="Text Box 163"/>
        <xdr:cNvSpPr txBox="1">
          <a:spLocks noChangeArrowheads="1"/>
        </xdr:cNvSpPr>
      </xdr:nvSpPr>
      <xdr:spPr bwMode="auto">
        <a:xfrm flipH="1">
          <a:off x="12042290" y="4264958"/>
          <a:ext cx="149262" cy="290457"/>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8</xdr:col>
      <xdr:colOff>1569720</xdr:colOff>
      <xdr:row>17</xdr:row>
      <xdr:rowOff>7620</xdr:rowOff>
    </xdr:from>
    <xdr:to>
      <xdr:col>8</xdr:col>
      <xdr:colOff>1722120</xdr:colOff>
      <xdr:row>17</xdr:row>
      <xdr:rowOff>297180</xdr:rowOff>
    </xdr:to>
    <xdr:sp macro="" textlink="" fLocksText="0">
      <xdr:nvSpPr>
        <xdr:cNvPr id="38" name="Text Box 163"/>
        <xdr:cNvSpPr txBox="1">
          <a:spLocks noChangeArrowheads="1"/>
        </xdr:cNvSpPr>
      </xdr:nvSpPr>
      <xdr:spPr bwMode="auto">
        <a:xfrm flipH="1">
          <a:off x="9822180" y="427482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oneCellAnchor>
    <xdr:from>
      <xdr:col>15</xdr:col>
      <xdr:colOff>1115965</xdr:colOff>
      <xdr:row>0</xdr:row>
      <xdr:rowOff>171080</xdr:rowOff>
    </xdr:from>
    <xdr:ext cx="1772137" cy="388358"/>
    <xdr:pic>
      <xdr:nvPicPr>
        <xdr:cNvPr id="39" name="Picture 2" descr="P:\KB-Projekte\KöP - Klimaschutz in öffentlichen Projekten\20_Öffentlichkeitsarbeit\Logo\KöP-Logo\KoeP_Logo_RBG\KoeP_Logo_RBG.jpg"/>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6646" b="13587"/>
        <a:stretch/>
      </xdr:blipFill>
      <xdr:spPr bwMode="auto">
        <a:xfrm>
          <a:off x="16221494" y="171080"/>
          <a:ext cx="1772137" cy="38835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15</xdr:col>
      <xdr:colOff>247241</xdr:colOff>
      <xdr:row>1</xdr:row>
      <xdr:rowOff>140012</xdr:rowOff>
    </xdr:from>
    <xdr:to>
      <xdr:col>21</xdr:col>
      <xdr:colOff>228678</xdr:colOff>
      <xdr:row>2</xdr:row>
      <xdr:rowOff>40952</xdr:rowOff>
    </xdr:to>
    <xdr:sp macro="" textlink="">
      <xdr:nvSpPr>
        <xdr:cNvPr id="40" name="Textfeld 39"/>
        <xdr:cNvSpPr txBox="1"/>
      </xdr:nvSpPr>
      <xdr:spPr>
        <a:xfrm>
          <a:off x="15352770" y="408953"/>
          <a:ext cx="7260779" cy="456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cene3d>
            <a:camera prst="orthographicFront"/>
            <a:lightRig rig="flat" dir="t">
              <a:rot lat="0" lon="0" rev="18900000"/>
            </a:lightRig>
          </a:scene3d>
          <a:sp3d extrusionH="31750" contourW="6350" prstMaterial="powder">
            <a:bevelT w="19050" h="19050" prst="angle"/>
            <a:contourClr>
              <a:schemeClr val="accent3">
                <a:tint val="100000"/>
                <a:shade val="100000"/>
                <a:satMod val="100000"/>
                <a:hueMod val="100000"/>
              </a:schemeClr>
            </a:contourClr>
          </a:sp3d>
        </a:bodyPr>
        <a:lstStyle/>
        <a:p>
          <a:pPr algn="l"/>
          <a:r>
            <a:rPr lang="de-DE" sz="1800" b="1" cap="none" spc="0">
              <a:ln/>
              <a:solidFill>
                <a:schemeClr val="accent3"/>
              </a:solidFill>
              <a:effectLst/>
              <a:latin typeface="Berlin Sans FB" pitchFamily="34" charset="0"/>
            </a:rPr>
            <a:t> </a:t>
          </a:r>
          <a:r>
            <a:rPr lang="de-DE" sz="1800" b="1" cap="none" spc="0">
              <a:ln/>
              <a:solidFill>
                <a:schemeClr val="accent3"/>
              </a:solidFill>
              <a:effectLst/>
              <a:latin typeface="Bahnschrift" panose="020B0502040204020203" pitchFamily="34" charset="0"/>
            </a:rPr>
            <a:t>Klimawirkungsprüfung</a:t>
          </a:r>
        </a:p>
      </xdr:txBody>
    </xdr:sp>
    <xdr:clientData/>
  </xdr:twoCellAnchor>
  <xdr:twoCellAnchor>
    <xdr:from>
      <xdr:col>6</xdr:col>
      <xdr:colOff>1600200</xdr:colOff>
      <xdr:row>18</xdr:row>
      <xdr:rowOff>0</xdr:rowOff>
    </xdr:from>
    <xdr:to>
      <xdr:col>6</xdr:col>
      <xdr:colOff>1743075</xdr:colOff>
      <xdr:row>18</xdr:row>
      <xdr:rowOff>289560</xdr:rowOff>
    </xdr:to>
    <xdr:sp macro="" textlink="" fLocksText="0">
      <xdr:nvSpPr>
        <xdr:cNvPr id="30" name="Text Box 163"/>
        <xdr:cNvSpPr txBox="1">
          <a:spLocks noChangeArrowheads="1"/>
        </xdr:cNvSpPr>
      </xdr:nvSpPr>
      <xdr:spPr bwMode="auto">
        <a:xfrm flipH="1">
          <a:off x="7909560" y="6499860"/>
          <a:ext cx="142875"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11</xdr:col>
      <xdr:colOff>742950</xdr:colOff>
      <xdr:row>18</xdr:row>
      <xdr:rowOff>9525</xdr:rowOff>
    </xdr:from>
    <xdr:to>
      <xdr:col>12</xdr:col>
      <xdr:colOff>0</xdr:colOff>
      <xdr:row>18</xdr:row>
      <xdr:rowOff>299085</xdr:rowOff>
    </xdr:to>
    <xdr:sp macro="" textlink="" fLocksText="0">
      <xdr:nvSpPr>
        <xdr:cNvPr id="31" name="Text Box 163"/>
        <xdr:cNvSpPr txBox="1">
          <a:spLocks noChangeArrowheads="1"/>
        </xdr:cNvSpPr>
      </xdr:nvSpPr>
      <xdr:spPr bwMode="auto">
        <a:xfrm flipH="1">
          <a:off x="11963400" y="7019925"/>
          <a:ext cx="142875"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106680</xdr:colOff>
          <xdr:row>11</xdr:row>
          <xdr:rowOff>137160</xdr:rowOff>
        </xdr:from>
        <xdr:to>
          <xdr:col>5</xdr:col>
          <xdr:colOff>297180</xdr:colOff>
          <xdr:row>12</xdr:row>
          <xdr:rowOff>137160</xdr:rowOff>
        </xdr:to>
        <xdr:sp macro="" textlink="">
          <xdr:nvSpPr>
            <xdr:cNvPr id="46081" name="Check Box 1" hidden="1">
              <a:extLst>
                <a:ext uri="{63B3BB69-23CF-44E3-9099-C40C66FF867C}">
                  <a14:compatExt spid="_x0000_s46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11</xdr:row>
          <xdr:rowOff>137160</xdr:rowOff>
        </xdr:from>
        <xdr:to>
          <xdr:col>7</xdr:col>
          <xdr:colOff>297180</xdr:colOff>
          <xdr:row>12</xdr:row>
          <xdr:rowOff>137160</xdr:rowOff>
        </xdr:to>
        <xdr:sp macro="" textlink="">
          <xdr:nvSpPr>
            <xdr:cNvPr id="46082" name="Check Box 2" hidden="1">
              <a:extLst>
                <a:ext uri="{63B3BB69-23CF-44E3-9099-C40C66FF867C}">
                  <a14:compatExt spid="_x0000_s46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11</xdr:row>
          <xdr:rowOff>121920</xdr:rowOff>
        </xdr:from>
        <xdr:to>
          <xdr:col>9</xdr:col>
          <xdr:colOff>297180</xdr:colOff>
          <xdr:row>12</xdr:row>
          <xdr:rowOff>144780</xdr:rowOff>
        </xdr:to>
        <xdr:sp macro="" textlink="">
          <xdr:nvSpPr>
            <xdr:cNvPr id="46083" name="Check Box 3" hidden="1">
              <a:extLst>
                <a:ext uri="{63B3BB69-23CF-44E3-9099-C40C66FF867C}">
                  <a14:compatExt spid="_x0000_s46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17</xdr:row>
          <xdr:rowOff>175260</xdr:rowOff>
        </xdr:from>
        <xdr:to>
          <xdr:col>5</xdr:col>
          <xdr:colOff>304800</xdr:colOff>
          <xdr:row>17</xdr:row>
          <xdr:rowOff>868680</xdr:rowOff>
        </xdr:to>
        <xdr:sp macro="" textlink="">
          <xdr:nvSpPr>
            <xdr:cNvPr id="46084" name="Check Box 4" hidden="1">
              <a:extLst>
                <a:ext uri="{63B3BB69-23CF-44E3-9099-C40C66FF867C}">
                  <a14:compatExt spid="_x0000_s46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17</xdr:row>
          <xdr:rowOff>175260</xdr:rowOff>
        </xdr:from>
        <xdr:to>
          <xdr:col>7</xdr:col>
          <xdr:colOff>297180</xdr:colOff>
          <xdr:row>17</xdr:row>
          <xdr:rowOff>899160</xdr:rowOff>
        </xdr:to>
        <xdr:sp macro="" textlink="">
          <xdr:nvSpPr>
            <xdr:cNvPr id="46085" name="Check Box 5" hidden="1">
              <a:extLst>
                <a:ext uri="{63B3BB69-23CF-44E3-9099-C40C66FF867C}">
                  <a14:compatExt spid="_x0000_s46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17</xdr:row>
          <xdr:rowOff>175260</xdr:rowOff>
        </xdr:from>
        <xdr:to>
          <xdr:col>9</xdr:col>
          <xdr:colOff>297180</xdr:colOff>
          <xdr:row>17</xdr:row>
          <xdr:rowOff>899160</xdr:rowOff>
        </xdr:to>
        <xdr:sp macro="" textlink="">
          <xdr:nvSpPr>
            <xdr:cNvPr id="46086" name="Check Box 6" hidden="1">
              <a:extLst>
                <a:ext uri="{63B3BB69-23CF-44E3-9099-C40C66FF867C}">
                  <a14:compatExt spid="_x0000_s46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106680</xdr:colOff>
          <xdr:row>17</xdr:row>
          <xdr:rowOff>175260</xdr:rowOff>
        </xdr:from>
        <xdr:to>
          <xdr:col>12</xdr:col>
          <xdr:colOff>297180</xdr:colOff>
          <xdr:row>17</xdr:row>
          <xdr:rowOff>883920</xdr:rowOff>
        </xdr:to>
        <xdr:sp macro="" textlink="">
          <xdr:nvSpPr>
            <xdr:cNvPr id="46087" name="Check Box 7" hidden="1">
              <a:extLst>
                <a:ext uri="{63B3BB69-23CF-44E3-9099-C40C66FF867C}">
                  <a14:compatExt spid="_x0000_s46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17</xdr:row>
          <xdr:rowOff>175260</xdr:rowOff>
        </xdr:from>
        <xdr:to>
          <xdr:col>14</xdr:col>
          <xdr:colOff>297180</xdr:colOff>
          <xdr:row>17</xdr:row>
          <xdr:rowOff>876300</xdr:rowOff>
        </xdr:to>
        <xdr:sp macro="" textlink="">
          <xdr:nvSpPr>
            <xdr:cNvPr id="46088" name="Check Box 8" hidden="1">
              <a:extLst>
                <a:ext uri="{63B3BB69-23CF-44E3-9099-C40C66FF867C}">
                  <a14:compatExt spid="_x0000_s46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18</xdr:row>
          <xdr:rowOff>175260</xdr:rowOff>
        </xdr:from>
        <xdr:to>
          <xdr:col>5</xdr:col>
          <xdr:colOff>297180</xdr:colOff>
          <xdr:row>18</xdr:row>
          <xdr:rowOff>906780</xdr:rowOff>
        </xdr:to>
        <xdr:sp macro="" textlink="">
          <xdr:nvSpPr>
            <xdr:cNvPr id="46089" name="Check Box 9" hidden="1">
              <a:extLst>
                <a:ext uri="{63B3BB69-23CF-44E3-9099-C40C66FF867C}">
                  <a14:compatExt spid="_x0000_s46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18</xdr:row>
          <xdr:rowOff>175260</xdr:rowOff>
        </xdr:from>
        <xdr:to>
          <xdr:col>7</xdr:col>
          <xdr:colOff>297180</xdr:colOff>
          <xdr:row>18</xdr:row>
          <xdr:rowOff>899160</xdr:rowOff>
        </xdr:to>
        <xdr:sp macro="" textlink="">
          <xdr:nvSpPr>
            <xdr:cNvPr id="46090" name="Check Box 10" hidden="1">
              <a:extLst>
                <a:ext uri="{63B3BB69-23CF-44E3-9099-C40C66FF867C}">
                  <a14:compatExt spid="_x0000_s46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18</xdr:row>
          <xdr:rowOff>175260</xdr:rowOff>
        </xdr:from>
        <xdr:to>
          <xdr:col>9</xdr:col>
          <xdr:colOff>297180</xdr:colOff>
          <xdr:row>18</xdr:row>
          <xdr:rowOff>914400</xdr:rowOff>
        </xdr:to>
        <xdr:sp macro="" textlink="">
          <xdr:nvSpPr>
            <xdr:cNvPr id="46091" name="Check Box 11" hidden="1">
              <a:extLst>
                <a:ext uri="{63B3BB69-23CF-44E3-9099-C40C66FF867C}">
                  <a14:compatExt spid="_x0000_s46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106680</xdr:colOff>
          <xdr:row>18</xdr:row>
          <xdr:rowOff>175260</xdr:rowOff>
        </xdr:from>
        <xdr:to>
          <xdr:col>12</xdr:col>
          <xdr:colOff>297180</xdr:colOff>
          <xdr:row>18</xdr:row>
          <xdr:rowOff>922020</xdr:rowOff>
        </xdr:to>
        <xdr:sp macro="" textlink="">
          <xdr:nvSpPr>
            <xdr:cNvPr id="46092" name="Check Box 12" hidden="1">
              <a:extLst>
                <a:ext uri="{63B3BB69-23CF-44E3-9099-C40C66FF867C}">
                  <a14:compatExt spid="_x0000_s46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18</xdr:row>
          <xdr:rowOff>175260</xdr:rowOff>
        </xdr:from>
        <xdr:to>
          <xdr:col>14</xdr:col>
          <xdr:colOff>297180</xdr:colOff>
          <xdr:row>18</xdr:row>
          <xdr:rowOff>899160</xdr:rowOff>
        </xdr:to>
        <xdr:sp macro="" textlink="">
          <xdr:nvSpPr>
            <xdr:cNvPr id="46093" name="Check Box 13" hidden="1">
              <a:extLst>
                <a:ext uri="{63B3BB69-23CF-44E3-9099-C40C66FF867C}">
                  <a14:compatExt spid="_x0000_s46093"/>
                </a:ext>
              </a:extLst>
            </xdr:cNvPr>
            <xdr:cNvSpPr/>
          </xdr:nvSpPr>
          <xdr:spPr>
            <a:xfrm>
              <a:off x="0" y="0"/>
              <a:ext cx="0" cy="0"/>
            </a:xfrm>
            <a:prstGeom prst="rect">
              <a:avLst/>
            </a:prstGeom>
          </xdr:spPr>
        </xdr:sp>
        <xdr:clientData/>
      </xdr:twoCellAnchor>
    </mc:Choice>
    <mc:Fallback/>
  </mc:AlternateContent>
  <xdr:twoCellAnchor>
    <xdr:from>
      <xdr:col>2</xdr:col>
      <xdr:colOff>3539521</xdr:colOff>
      <xdr:row>11</xdr:row>
      <xdr:rowOff>25401</xdr:rowOff>
    </xdr:from>
    <xdr:to>
      <xdr:col>4</xdr:col>
      <xdr:colOff>1002</xdr:colOff>
      <xdr:row>11</xdr:row>
      <xdr:rowOff>314961</xdr:rowOff>
    </xdr:to>
    <xdr:sp macro="" textlink="" fLocksText="0">
      <xdr:nvSpPr>
        <xdr:cNvPr id="15" name="Text Box 163"/>
        <xdr:cNvSpPr txBox="1">
          <a:spLocks noChangeArrowheads="1"/>
        </xdr:cNvSpPr>
      </xdr:nvSpPr>
      <xdr:spPr bwMode="auto">
        <a:xfrm flipH="1">
          <a:off x="3954388" y="4097868"/>
          <a:ext cx="212214"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4</xdr:col>
      <xdr:colOff>1584960</xdr:colOff>
      <xdr:row>11</xdr:row>
      <xdr:rowOff>0</xdr:rowOff>
    </xdr:from>
    <xdr:to>
      <xdr:col>4</xdr:col>
      <xdr:colOff>1737360</xdr:colOff>
      <xdr:row>11</xdr:row>
      <xdr:rowOff>289560</xdr:rowOff>
    </xdr:to>
    <xdr:sp macro="" textlink="" fLocksText="0">
      <xdr:nvSpPr>
        <xdr:cNvPr id="16" name="Text Box 163"/>
        <xdr:cNvSpPr txBox="1">
          <a:spLocks noChangeArrowheads="1"/>
        </xdr:cNvSpPr>
      </xdr:nvSpPr>
      <xdr:spPr bwMode="auto">
        <a:xfrm flipH="1">
          <a:off x="5745480" y="553212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8</xdr:col>
      <xdr:colOff>1584960</xdr:colOff>
      <xdr:row>11</xdr:row>
      <xdr:rowOff>0</xdr:rowOff>
    </xdr:from>
    <xdr:to>
      <xdr:col>8</xdr:col>
      <xdr:colOff>1737360</xdr:colOff>
      <xdr:row>11</xdr:row>
      <xdr:rowOff>289560</xdr:rowOff>
    </xdr:to>
    <xdr:sp macro="" textlink="" fLocksText="0">
      <xdr:nvSpPr>
        <xdr:cNvPr id="17" name="Text Box 163"/>
        <xdr:cNvSpPr txBox="1">
          <a:spLocks noChangeArrowheads="1"/>
        </xdr:cNvSpPr>
      </xdr:nvSpPr>
      <xdr:spPr bwMode="auto">
        <a:xfrm flipH="1">
          <a:off x="10043160" y="553212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6</xdr:col>
      <xdr:colOff>1584960</xdr:colOff>
      <xdr:row>11</xdr:row>
      <xdr:rowOff>0</xdr:rowOff>
    </xdr:from>
    <xdr:to>
      <xdr:col>6</xdr:col>
      <xdr:colOff>1737360</xdr:colOff>
      <xdr:row>11</xdr:row>
      <xdr:rowOff>289560</xdr:rowOff>
    </xdr:to>
    <xdr:sp macro="" textlink="" fLocksText="0">
      <xdr:nvSpPr>
        <xdr:cNvPr id="18" name="Text Box 163"/>
        <xdr:cNvSpPr txBox="1">
          <a:spLocks noChangeArrowheads="1"/>
        </xdr:cNvSpPr>
      </xdr:nvSpPr>
      <xdr:spPr bwMode="auto">
        <a:xfrm flipH="1">
          <a:off x="7894320" y="553212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13</xdr:col>
      <xdr:colOff>1569720</xdr:colOff>
      <xdr:row>17</xdr:row>
      <xdr:rowOff>7620</xdr:rowOff>
    </xdr:from>
    <xdr:to>
      <xdr:col>13</xdr:col>
      <xdr:colOff>1722120</xdr:colOff>
      <xdr:row>17</xdr:row>
      <xdr:rowOff>297180</xdr:rowOff>
    </xdr:to>
    <xdr:sp macro="" textlink="" fLocksText="0">
      <xdr:nvSpPr>
        <xdr:cNvPr id="19" name="Text Box 163"/>
        <xdr:cNvSpPr txBox="1">
          <a:spLocks noChangeArrowheads="1"/>
        </xdr:cNvSpPr>
      </xdr:nvSpPr>
      <xdr:spPr bwMode="auto">
        <a:xfrm flipH="1">
          <a:off x="14394180" y="702564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4</xdr:col>
      <xdr:colOff>1569720</xdr:colOff>
      <xdr:row>17</xdr:row>
      <xdr:rowOff>7620</xdr:rowOff>
    </xdr:from>
    <xdr:to>
      <xdr:col>4</xdr:col>
      <xdr:colOff>1722120</xdr:colOff>
      <xdr:row>17</xdr:row>
      <xdr:rowOff>297180</xdr:rowOff>
    </xdr:to>
    <xdr:sp macro="" textlink="" fLocksText="0">
      <xdr:nvSpPr>
        <xdr:cNvPr id="20" name="Text Box 163"/>
        <xdr:cNvSpPr txBox="1">
          <a:spLocks noChangeArrowheads="1"/>
        </xdr:cNvSpPr>
      </xdr:nvSpPr>
      <xdr:spPr bwMode="auto">
        <a:xfrm flipH="1">
          <a:off x="5730240" y="702564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8</xdr:col>
      <xdr:colOff>1569720</xdr:colOff>
      <xdr:row>18</xdr:row>
      <xdr:rowOff>0</xdr:rowOff>
    </xdr:from>
    <xdr:to>
      <xdr:col>8</xdr:col>
      <xdr:colOff>1722120</xdr:colOff>
      <xdr:row>18</xdr:row>
      <xdr:rowOff>289560</xdr:rowOff>
    </xdr:to>
    <xdr:sp macro="" textlink="" fLocksText="0">
      <xdr:nvSpPr>
        <xdr:cNvPr id="21" name="Text Box 163"/>
        <xdr:cNvSpPr txBox="1">
          <a:spLocks noChangeArrowheads="1"/>
        </xdr:cNvSpPr>
      </xdr:nvSpPr>
      <xdr:spPr bwMode="auto">
        <a:xfrm flipH="1">
          <a:off x="10027920" y="803148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13</xdr:col>
      <xdr:colOff>1569720</xdr:colOff>
      <xdr:row>18</xdr:row>
      <xdr:rowOff>0</xdr:rowOff>
    </xdr:from>
    <xdr:to>
      <xdr:col>13</xdr:col>
      <xdr:colOff>1722120</xdr:colOff>
      <xdr:row>18</xdr:row>
      <xdr:rowOff>289560</xdr:rowOff>
    </xdr:to>
    <xdr:sp macro="" textlink="" fLocksText="0">
      <xdr:nvSpPr>
        <xdr:cNvPr id="22" name="Text Box 163"/>
        <xdr:cNvSpPr txBox="1">
          <a:spLocks noChangeArrowheads="1"/>
        </xdr:cNvSpPr>
      </xdr:nvSpPr>
      <xdr:spPr bwMode="auto">
        <a:xfrm flipH="1">
          <a:off x="14394180" y="803148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4</xdr:col>
      <xdr:colOff>1569720</xdr:colOff>
      <xdr:row>18</xdr:row>
      <xdr:rowOff>0</xdr:rowOff>
    </xdr:from>
    <xdr:to>
      <xdr:col>4</xdr:col>
      <xdr:colOff>1722120</xdr:colOff>
      <xdr:row>18</xdr:row>
      <xdr:rowOff>289560</xdr:rowOff>
    </xdr:to>
    <xdr:sp macro="" textlink="" fLocksText="0">
      <xdr:nvSpPr>
        <xdr:cNvPr id="23" name="Text Box 163"/>
        <xdr:cNvSpPr txBox="1">
          <a:spLocks noChangeArrowheads="1"/>
        </xdr:cNvSpPr>
      </xdr:nvSpPr>
      <xdr:spPr bwMode="auto">
        <a:xfrm flipH="1">
          <a:off x="5730240" y="803148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8</xdr:col>
      <xdr:colOff>1569720</xdr:colOff>
      <xdr:row>17</xdr:row>
      <xdr:rowOff>7620</xdr:rowOff>
    </xdr:from>
    <xdr:to>
      <xdr:col>8</xdr:col>
      <xdr:colOff>1722120</xdr:colOff>
      <xdr:row>17</xdr:row>
      <xdr:rowOff>297180</xdr:rowOff>
    </xdr:to>
    <xdr:sp macro="" textlink="" fLocksText="0">
      <xdr:nvSpPr>
        <xdr:cNvPr id="29" name="Text Box 163"/>
        <xdr:cNvSpPr txBox="1">
          <a:spLocks noChangeArrowheads="1"/>
        </xdr:cNvSpPr>
      </xdr:nvSpPr>
      <xdr:spPr bwMode="auto">
        <a:xfrm flipH="1">
          <a:off x="10027920" y="702564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oneCellAnchor>
    <xdr:from>
      <xdr:col>15</xdr:col>
      <xdr:colOff>1115976</xdr:colOff>
      <xdr:row>0</xdr:row>
      <xdr:rowOff>180044</xdr:rowOff>
    </xdr:from>
    <xdr:ext cx="1772137" cy="388358"/>
    <xdr:pic>
      <xdr:nvPicPr>
        <xdr:cNvPr id="30" name="Picture 2" descr="P:\KB-Projekte\KöP - Klimaschutz in öffentlichen Projekten\20_Öffentlichkeitsarbeit\Logo\KöP-Logo\KoeP_Logo_RBG\KoeP_Logo_RBG.jpg"/>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6646" b="13587"/>
        <a:stretch/>
      </xdr:blipFill>
      <xdr:spPr bwMode="auto">
        <a:xfrm>
          <a:off x="16089276" y="180044"/>
          <a:ext cx="1772137" cy="38835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15</xdr:col>
      <xdr:colOff>247252</xdr:colOff>
      <xdr:row>1</xdr:row>
      <xdr:rowOff>148976</xdr:rowOff>
    </xdr:from>
    <xdr:to>
      <xdr:col>21</xdr:col>
      <xdr:colOff>228689</xdr:colOff>
      <xdr:row>2</xdr:row>
      <xdr:rowOff>49916</xdr:rowOff>
    </xdr:to>
    <xdr:sp macro="" textlink="">
      <xdr:nvSpPr>
        <xdr:cNvPr id="31" name="Textfeld 30"/>
        <xdr:cNvSpPr txBox="1"/>
      </xdr:nvSpPr>
      <xdr:spPr>
        <a:xfrm>
          <a:off x="15220552" y="415676"/>
          <a:ext cx="5604997"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cene3d>
            <a:camera prst="orthographicFront"/>
            <a:lightRig rig="flat" dir="t">
              <a:rot lat="0" lon="0" rev="18900000"/>
            </a:lightRig>
          </a:scene3d>
          <a:sp3d extrusionH="31750" contourW="6350" prstMaterial="powder">
            <a:bevelT w="19050" h="19050" prst="angle"/>
            <a:contourClr>
              <a:schemeClr val="accent3">
                <a:tint val="100000"/>
                <a:shade val="100000"/>
                <a:satMod val="100000"/>
                <a:hueMod val="100000"/>
              </a:schemeClr>
            </a:contourClr>
          </a:sp3d>
        </a:bodyPr>
        <a:lstStyle/>
        <a:p>
          <a:pPr algn="l"/>
          <a:r>
            <a:rPr lang="de-DE" sz="1800" b="1" cap="none" spc="0">
              <a:ln/>
              <a:solidFill>
                <a:schemeClr val="accent3"/>
              </a:solidFill>
              <a:effectLst/>
              <a:latin typeface="Berlin Sans FB" pitchFamily="34" charset="0"/>
            </a:rPr>
            <a:t> </a:t>
          </a:r>
          <a:r>
            <a:rPr lang="de-DE" sz="1800" b="1" cap="none" spc="0">
              <a:ln/>
              <a:solidFill>
                <a:schemeClr val="accent3"/>
              </a:solidFill>
              <a:effectLst/>
              <a:latin typeface="Bahnschrift" panose="020B0502040204020203" pitchFamily="34" charset="0"/>
            </a:rPr>
            <a:t>Klimawirkungsprüfung</a:t>
          </a:r>
        </a:p>
      </xdr:txBody>
    </xdr:sp>
    <xdr:clientData/>
  </xdr:twoCellAnchor>
  <xdr:twoCellAnchor>
    <xdr:from>
      <xdr:col>3</xdr:col>
      <xdr:colOff>3627120</xdr:colOff>
      <xdr:row>17</xdr:row>
      <xdr:rowOff>15240</xdr:rowOff>
    </xdr:from>
    <xdr:to>
      <xdr:col>3</xdr:col>
      <xdr:colOff>3817620</xdr:colOff>
      <xdr:row>17</xdr:row>
      <xdr:rowOff>289560</xdr:rowOff>
    </xdr:to>
    <xdr:sp macro="" textlink="" fLocksText="0">
      <xdr:nvSpPr>
        <xdr:cNvPr id="57" name="Text Box 163"/>
        <xdr:cNvSpPr txBox="1">
          <a:spLocks noChangeArrowheads="1"/>
        </xdr:cNvSpPr>
      </xdr:nvSpPr>
      <xdr:spPr bwMode="auto">
        <a:xfrm>
          <a:off x="4000500" y="4290060"/>
          <a:ext cx="0" cy="274320"/>
        </a:xfrm>
        <a:prstGeom prst="rect">
          <a:avLst/>
        </a:prstGeom>
        <a:noFill/>
        <a:ln w="9525">
          <a:noFill/>
          <a:round/>
          <a:headEnd/>
          <a:tailEnd/>
        </a:ln>
        <a:effectLst/>
      </xdr:spPr>
      <xdr:txBody>
        <a:bodyPr vertOverflow="clip" wrap="square" lIns="20160" tIns="20160" rIns="20160" bIns="20160" anchor="t"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3</xdr:col>
      <xdr:colOff>3635964</xdr:colOff>
      <xdr:row>17</xdr:row>
      <xdr:rowOff>3746</xdr:rowOff>
    </xdr:from>
    <xdr:to>
      <xdr:col>3</xdr:col>
      <xdr:colOff>3826464</xdr:colOff>
      <xdr:row>17</xdr:row>
      <xdr:rowOff>278066</xdr:rowOff>
    </xdr:to>
    <xdr:sp macro="" textlink="" fLocksText="0">
      <xdr:nvSpPr>
        <xdr:cNvPr id="58" name="Text Box 163"/>
        <xdr:cNvSpPr txBox="1">
          <a:spLocks noChangeArrowheads="1"/>
        </xdr:cNvSpPr>
      </xdr:nvSpPr>
      <xdr:spPr bwMode="auto">
        <a:xfrm>
          <a:off x="4001724" y="4278566"/>
          <a:ext cx="0" cy="274320"/>
        </a:xfrm>
        <a:prstGeom prst="rect">
          <a:avLst/>
        </a:prstGeom>
        <a:noFill/>
        <a:ln w="9525">
          <a:noFill/>
          <a:round/>
          <a:headEnd/>
          <a:tailEnd/>
        </a:ln>
        <a:effectLst/>
      </xdr:spPr>
      <xdr:txBody>
        <a:bodyPr vertOverflow="clip" wrap="square" lIns="20160" tIns="20160" rIns="20160" bIns="20160" anchor="t"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11</xdr:col>
      <xdr:colOff>1086725</xdr:colOff>
      <xdr:row>17</xdr:row>
      <xdr:rowOff>1035719</xdr:rowOff>
    </xdr:from>
    <xdr:to>
      <xdr:col>11</xdr:col>
      <xdr:colOff>1277225</xdr:colOff>
      <xdr:row>18</xdr:row>
      <xdr:rowOff>196933</xdr:rowOff>
    </xdr:to>
    <xdr:sp macro="" textlink="" fLocksText="0">
      <xdr:nvSpPr>
        <xdr:cNvPr id="62" name="Text Box 163"/>
        <xdr:cNvSpPr txBox="1">
          <a:spLocks noChangeArrowheads="1"/>
        </xdr:cNvSpPr>
      </xdr:nvSpPr>
      <xdr:spPr bwMode="auto">
        <a:xfrm>
          <a:off x="12272885" y="5287679"/>
          <a:ext cx="0" cy="197534"/>
        </a:xfrm>
        <a:prstGeom prst="rect">
          <a:avLst/>
        </a:prstGeom>
        <a:noFill/>
        <a:ln w="9525">
          <a:noFill/>
          <a:round/>
          <a:headEnd/>
          <a:tailEnd/>
        </a:ln>
        <a:effectLst/>
      </xdr:spPr>
      <xdr:txBody>
        <a:bodyPr vertOverflow="clip" wrap="square" lIns="20160" tIns="20160" rIns="20160" bIns="20160" anchor="t"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11</xdr:col>
      <xdr:colOff>1086725</xdr:colOff>
      <xdr:row>16</xdr:row>
      <xdr:rowOff>215693</xdr:rowOff>
    </xdr:from>
    <xdr:to>
      <xdr:col>11</xdr:col>
      <xdr:colOff>1277225</xdr:colOff>
      <xdr:row>17</xdr:row>
      <xdr:rowOff>237967</xdr:rowOff>
    </xdr:to>
    <xdr:sp macro="" textlink="" fLocksText="0">
      <xdr:nvSpPr>
        <xdr:cNvPr id="63" name="Text Box 163"/>
        <xdr:cNvSpPr txBox="1">
          <a:spLocks noChangeArrowheads="1"/>
        </xdr:cNvSpPr>
      </xdr:nvSpPr>
      <xdr:spPr bwMode="auto">
        <a:xfrm>
          <a:off x="12272885" y="4277153"/>
          <a:ext cx="0" cy="235634"/>
        </a:xfrm>
        <a:prstGeom prst="rect">
          <a:avLst/>
        </a:prstGeom>
        <a:noFill/>
        <a:ln w="9525">
          <a:noFill/>
          <a:round/>
          <a:headEnd/>
          <a:tailEnd/>
        </a:ln>
        <a:effectLst/>
      </xdr:spPr>
      <xdr:txBody>
        <a:bodyPr vertOverflow="clip" wrap="square" lIns="20160" tIns="20160" rIns="20160" bIns="20160" anchor="t"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13</xdr:col>
      <xdr:colOff>1577340</xdr:colOff>
      <xdr:row>17</xdr:row>
      <xdr:rowOff>7620</xdr:rowOff>
    </xdr:from>
    <xdr:to>
      <xdr:col>13</xdr:col>
      <xdr:colOff>1729740</xdr:colOff>
      <xdr:row>17</xdr:row>
      <xdr:rowOff>297180</xdr:rowOff>
    </xdr:to>
    <xdr:sp macro="" textlink="" fLocksText="0">
      <xdr:nvSpPr>
        <xdr:cNvPr id="65" name="Text Box 163"/>
        <xdr:cNvSpPr txBox="1">
          <a:spLocks noChangeArrowheads="1"/>
        </xdr:cNvSpPr>
      </xdr:nvSpPr>
      <xdr:spPr bwMode="auto">
        <a:xfrm flipH="1">
          <a:off x="14241780" y="428244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11</xdr:col>
      <xdr:colOff>1086725</xdr:colOff>
      <xdr:row>17</xdr:row>
      <xdr:rowOff>1035719</xdr:rowOff>
    </xdr:from>
    <xdr:to>
      <xdr:col>11</xdr:col>
      <xdr:colOff>1277225</xdr:colOff>
      <xdr:row>18</xdr:row>
      <xdr:rowOff>196933</xdr:rowOff>
    </xdr:to>
    <xdr:sp macro="" textlink="" fLocksText="0">
      <xdr:nvSpPr>
        <xdr:cNvPr id="67" name="Text Box 163"/>
        <xdr:cNvSpPr txBox="1">
          <a:spLocks noChangeArrowheads="1"/>
        </xdr:cNvSpPr>
      </xdr:nvSpPr>
      <xdr:spPr bwMode="auto">
        <a:xfrm>
          <a:off x="12272885" y="5287679"/>
          <a:ext cx="0" cy="197534"/>
        </a:xfrm>
        <a:prstGeom prst="rect">
          <a:avLst/>
        </a:prstGeom>
        <a:noFill/>
        <a:ln w="9525">
          <a:noFill/>
          <a:round/>
          <a:headEnd/>
          <a:tailEnd/>
        </a:ln>
        <a:effectLst/>
      </xdr:spPr>
      <xdr:txBody>
        <a:bodyPr vertOverflow="clip" wrap="square" lIns="20160" tIns="20160" rIns="20160" bIns="20160" anchor="t" upright="1"/>
        <a:lstStyle/>
        <a:p>
          <a:pPr algn="l" rtl="0">
            <a:defRPr sz="1000"/>
          </a:pPr>
          <a:r>
            <a:rPr lang="de-DE" sz="2000" b="1" i="0" u="none" strike="noStrike" baseline="0">
              <a:solidFill>
                <a:srgbClr val="FF0000"/>
              </a:solidFill>
              <a:latin typeface="Monotype Corsiva"/>
            </a:rPr>
            <a:t>i</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106680</xdr:colOff>
          <xdr:row>11</xdr:row>
          <xdr:rowOff>137160</xdr:rowOff>
        </xdr:from>
        <xdr:to>
          <xdr:col>5</xdr:col>
          <xdr:colOff>297180</xdr:colOff>
          <xdr:row>12</xdr:row>
          <xdr:rowOff>137159</xdr:rowOff>
        </xdr:to>
        <xdr:sp macro="" textlink="">
          <xdr:nvSpPr>
            <xdr:cNvPr id="49153" name="Check Box 1" hidden="1">
              <a:extLst>
                <a:ext uri="{63B3BB69-23CF-44E3-9099-C40C66FF867C}">
                  <a14:compatExt spid="_x0000_s49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11</xdr:row>
          <xdr:rowOff>137160</xdr:rowOff>
        </xdr:from>
        <xdr:to>
          <xdr:col>7</xdr:col>
          <xdr:colOff>297180</xdr:colOff>
          <xdr:row>12</xdr:row>
          <xdr:rowOff>137159</xdr:rowOff>
        </xdr:to>
        <xdr:sp macro="" textlink="">
          <xdr:nvSpPr>
            <xdr:cNvPr id="49154" name="Check Box 2" hidden="1">
              <a:extLst>
                <a:ext uri="{63B3BB69-23CF-44E3-9099-C40C66FF867C}">
                  <a14:compatExt spid="_x0000_s49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11</xdr:row>
          <xdr:rowOff>121920</xdr:rowOff>
        </xdr:from>
        <xdr:to>
          <xdr:col>9</xdr:col>
          <xdr:colOff>297180</xdr:colOff>
          <xdr:row>12</xdr:row>
          <xdr:rowOff>144779</xdr:rowOff>
        </xdr:to>
        <xdr:sp macro="" textlink="">
          <xdr:nvSpPr>
            <xdr:cNvPr id="49155" name="Check Box 3" hidden="1">
              <a:extLst>
                <a:ext uri="{63B3BB69-23CF-44E3-9099-C40C66FF867C}">
                  <a14:compatExt spid="_x0000_s49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16</xdr:row>
          <xdr:rowOff>60960</xdr:rowOff>
        </xdr:from>
        <xdr:to>
          <xdr:col>5</xdr:col>
          <xdr:colOff>297180</xdr:colOff>
          <xdr:row>16</xdr:row>
          <xdr:rowOff>1013460</xdr:rowOff>
        </xdr:to>
        <xdr:sp macro="" textlink="">
          <xdr:nvSpPr>
            <xdr:cNvPr id="49156" name="Check Box 4" hidden="1">
              <a:extLst>
                <a:ext uri="{63B3BB69-23CF-44E3-9099-C40C66FF867C}">
                  <a14:compatExt spid="_x0000_s49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16</xdr:row>
          <xdr:rowOff>60960</xdr:rowOff>
        </xdr:from>
        <xdr:to>
          <xdr:col>7</xdr:col>
          <xdr:colOff>289560</xdr:colOff>
          <xdr:row>16</xdr:row>
          <xdr:rowOff>1013460</xdr:rowOff>
        </xdr:to>
        <xdr:sp macro="" textlink="">
          <xdr:nvSpPr>
            <xdr:cNvPr id="49157" name="Check Box 5" hidden="1">
              <a:extLst>
                <a:ext uri="{63B3BB69-23CF-44E3-9099-C40C66FF867C}">
                  <a14:compatExt spid="_x0000_s49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99060</xdr:colOff>
          <xdr:row>16</xdr:row>
          <xdr:rowOff>60960</xdr:rowOff>
        </xdr:from>
        <xdr:to>
          <xdr:col>9</xdr:col>
          <xdr:colOff>289560</xdr:colOff>
          <xdr:row>16</xdr:row>
          <xdr:rowOff>1013460</xdr:rowOff>
        </xdr:to>
        <xdr:sp macro="" textlink="">
          <xdr:nvSpPr>
            <xdr:cNvPr id="49158" name="Check Box 6" hidden="1">
              <a:extLst>
                <a:ext uri="{63B3BB69-23CF-44E3-9099-C40C66FF867C}">
                  <a14:compatExt spid="_x0000_s49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21</xdr:row>
          <xdr:rowOff>144780</xdr:rowOff>
        </xdr:from>
        <xdr:to>
          <xdr:col>5</xdr:col>
          <xdr:colOff>297180</xdr:colOff>
          <xdr:row>22</xdr:row>
          <xdr:rowOff>0</xdr:rowOff>
        </xdr:to>
        <xdr:sp macro="" textlink="">
          <xdr:nvSpPr>
            <xdr:cNvPr id="49161" name="Check Box 9" hidden="1">
              <a:extLst>
                <a:ext uri="{63B3BB69-23CF-44E3-9099-C40C66FF867C}">
                  <a14:compatExt spid="_x0000_s49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21</xdr:row>
          <xdr:rowOff>144780</xdr:rowOff>
        </xdr:from>
        <xdr:to>
          <xdr:col>7</xdr:col>
          <xdr:colOff>297180</xdr:colOff>
          <xdr:row>22</xdr:row>
          <xdr:rowOff>0</xdr:rowOff>
        </xdr:to>
        <xdr:sp macro="" textlink="">
          <xdr:nvSpPr>
            <xdr:cNvPr id="49162" name="Check Box 10" hidden="1">
              <a:extLst>
                <a:ext uri="{63B3BB69-23CF-44E3-9099-C40C66FF867C}">
                  <a14:compatExt spid="_x0000_s49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21</xdr:row>
          <xdr:rowOff>144780</xdr:rowOff>
        </xdr:from>
        <xdr:to>
          <xdr:col>9</xdr:col>
          <xdr:colOff>297180</xdr:colOff>
          <xdr:row>22</xdr:row>
          <xdr:rowOff>0</xdr:rowOff>
        </xdr:to>
        <xdr:sp macro="" textlink="">
          <xdr:nvSpPr>
            <xdr:cNvPr id="49163" name="Check Box 11" hidden="1">
              <a:extLst>
                <a:ext uri="{63B3BB69-23CF-44E3-9099-C40C66FF867C}">
                  <a14:compatExt spid="_x0000_s49163"/>
                </a:ext>
              </a:extLst>
            </xdr:cNvPr>
            <xdr:cNvSpPr/>
          </xdr:nvSpPr>
          <xdr:spPr>
            <a:xfrm>
              <a:off x="0" y="0"/>
              <a:ext cx="0" cy="0"/>
            </a:xfrm>
            <a:prstGeom prst="rect">
              <a:avLst/>
            </a:prstGeom>
          </xdr:spPr>
        </xdr:sp>
        <xdr:clientData/>
      </xdr:twoCellAnchor>
    </mc:Choice>
    <mc:Fallback/>
  </mc:AlternateContent>
  <xdr:twoCellAnchor>
    <xdr:from>
      <xdr:col>2</xdr:col>
      <xdr:colOff>3513273</xdr:colOff>
      <xdr:row>11</xdr:row>
      <xdr:rowOff>0</xdr:rowOff>
    </xdr:from>
    <xdr:to>
      <xdr:col>3</xdr:col>
      <xdr:colOff>170334</xdr:colOff>
      <xdr:row>11</xdr:row>
      <xdr:rowOff>289560</xdr:rowOff>
    </xdr:to>
    <xdr:sp macro="" textlink="" fLocksText="0">
      <xdr:nvSpPr>
        <xdr:cNvPr id="15" name="Text Box 163"/>
        <xdr:cNvSpPr txBox="1">
          <a:spLocks noChangeArrowheads="1"/>
        </xdr:cNvSpPr>
      </xdr:nvSpPr>
      <xdr:spPr bwMode="auto">
        <a:xfrm flipH="1">
          <a:off x="3924753" y="4678680"/>
          <a:ext cx="200361"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4</xdr:col>
      <xdr:colOff>1584960</xdr:colOff>
      <xdr:row>11</xdr:row>
      <xdr:rowOff>0</xdr:rowOff>
    </xdr:from>
    <xdr:to>
      <xdr:col>4</xdr:col>
      <xdr:colOff>1737360</xdr:colOff>
      <xdr:row>11</xdr:row>
      <xdr:rowOff>289560</xdr:rowOff>
    </xdr:to>
    <xdr:sp macro="" textlink="" fLocksText="0">
      <xdr:nvSpPr>
        <xdr:cNvPr id="16" name="Text Box 163"/>
        <xdr:cNvSpPr txBox="1">
          <a:spLocks noChangeArrowheads="1"/>
        </xdr:cNvSpPr>
      </xdr:nvSpPr>
      <xdr:spPr bwMode="auto">
        <a:xfrm flipH="1">
          <a:off x="5745480" y="467868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8</xdr:col>
      <xdr:colOff>1584960</xdr:colOff>
      <xdr:row>11</xdr:row>
      <xdr:rowOff>0</xdr:rowOff>
    </xdr:from>
    <xdr:to>
      <xdr:col>8</xdr:col>
      <xdr:colOff>1737360</xdr:colOff>
      <xdr:row>11</xdr:row>
      <xdr:rowOff>289560</xdr:rowOff>
    </xdr:to>
    <xdr:sp macro="" textlink="" fLocksText="0">
      <xdr:nvSpPr>
        <xdr:cNvPr id="17" name="Text Box 163"/>
        <xdr:cNvSpPr txBox="1">
          <a:spLocks noChangeArrowheads="1"/>
        </xdr:cNvSpPr>
      </xdr:nvSpPr>
      <xdr:spPr bwMode="auto">
        <a:xfrm flipH="1">
          <a:off x="10043160" y="467868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6</xdr:col>
      <xdr:colOff>1584960</xdr:colOff>
      <xdr:row>11</xdr:row>
      <xdr:rowOff>0</xdr:rowOff>
    </xdr:from>
    <xdr:to>
      <xdr:col>6</xdr:col>
      <xdr:colOff>1737360</xdr:colOff>
      <xdr:row>11</xdr:row>
      <xdr:rowOff>289560</xdr:rowOff>
    </xdr:to>
    <xdr:sp macro="" textlink="" fLocksText="0">
      <xdr:nvSpPr>
        <xdr:cNvPr id="18" name="Text Box 163"/>
        <xdr:cNvSpPr txBox="1">
          <a:spLocks noChangeArrowheads="1"/>
        </xdr:cNvSpPr>
      </xdr:nvSpPr>
      <xdr:spPr bwMode="auto">
        <a:xfrm flipH="1">
          <a:off x="7894320" y="467868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4</xdr:col>
      <xdr:colOff>1569720</xdr:colOff>
      <xdr:row>16</xdr:row>
      <xdr:rowOff>7620</xdr:rowOff>
    </xdr:from>
    <xdr:to>
      <xdr:col>4</xdr:col>
      <xdr:colOff>1722120</xdr:colOff>
      <xdr:row>16</xdr:row>
      <xdr:rowOff>297180</xdr:rowOff>
    </xdr:to>
    <xdr:sp macro="" textlink="" fLocksText="0">
      <xdr:nvSpPr>
        <xdr:cNvPr id="20" name="Text Box 163"/>
        <xdr:cNvSpPr txBox="1">
          <a:spLocks noChangeArrowheads="1"/>
        </xdr:cNvSpPr>
      </xdr:nvSpPr>
      <xdr:spPr bwMode="auto">
        <a:xfrm flipH="1">
          <a:off x="5730240" y="617220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8</xdr:col>
      <xdr:colOff>1569720</xdr:colOff>
      <xdr:row>21</xdr:row>
      <xdr:rowOff>0</xdr:rowOff>
    </xdr:from>
    <xdr:to>
      <xdr:col>8</xdr:col>
      <xdr:colOff>1722120</xdr:colOff>
      <xdr:row>21</xdr:row>
      <xdr:rowOff>289560</xdr:rowOff>
    </xdr:to>
    <xdr:sp macro="" textlink="" fLocksText="0">
      <xdr:nvSpPr>
        <xdr:cNvPr id="21" name="Text Box 163"/>
        <xdr:cNvSpPr txBox="1">
          <a:spLocks noChangeArrowheads="1"/>
        </xdr:cNvSpPr>
      </xdr:nvSpPr>
      <xdr:spPr bwMode="auto">
        <a:xfrm flipH="1">
          <a:off x="10027920" y="717804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10</xdr:col>
      <xdr:colOff>1569720</xdr:colOff>
      <xdr:row>21</xdr:row>
      <xdr:rowOff>0</xdr:rowOff>
    </xdr:from>
    <xdr:to>
      <xdr:col>10</xdr:col>
      <xdr:colOff>1722120</xdr:colOff>
      <xdr:row>21</xdr:row>
      <xdr:rowOff>289560</xdr:rowOff>
    </xdr:to>
    <xdr:sp macro="" textlink="" fLocksText="0">
      <xdr:nvSpPr>
        <xdr:cNvPr id="22" name="Text Box 163"/>
        <xdr:cNvSpPr txBox="1">
          <a:spLocks noChangeArrowheads="1"/>
        </xdr:cNvSpPr>
      </xdr:nvSpPr>
      <xdr:spPr bwMode="auto">
        <a:xfrm flipH="1">
          <a:off x="14394180" y="717804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4</xdr:col>
      <xdr:colOff>1569720</xdr:colOff>
      <xdr:row>21</xdr:row>
      <xdr:rowOff>0</xdr:rowOff>
    </xdr:from>
    <xdr:to>
      <xdr:col>4</xdr:col>
      <xdr:colOff>1722120</xdr:colOff>
      <xdr:row>21</xdr:row>
      <xdr:rowOff>289560</xdr:rowOff>
    </xdr:to>
    <xdr:sp macro="" textlink="" fLocksText="0">
      <xdr:nvSpPr>
        <xdr:cNvPr id="23" name="Text Box 163"/>
        <xdr:cNvSpPr txBox="1">
          <a:spLocks noChangeArrowheads="1"/>
        </xdr:cNvSpPr>
      </xdr:nvSpPr>
      <xdr:spPr bwMode="auto">
        <a:xfrm flipH="1">
          <a:off x="5730240" y="717804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6</xdr:col>
      <xdr:colOff>1569272</xdr:colOff>
      <xdr:row>16</xdr:row>
      <xdr:rowOff>12999</xdr:rowOff>
    </xdr:from>
    <xdr:to>
      <xdr:col>6</xdr:col>
      <xdr:colOff>1721672</xdr:colOff>
      <xdr:row>16</xdr:row>
      <xdr:rowOff>303456</xdr:rowOff>
    </xdr:to>
    <xdr:sp macro="" textlink="" fLocksText="0">
      <xdr:nvSpPr>
        <xdr:cNvPr id="25" name="Text Box 163"/>
        <xdr:cNvSpPr txBox="1">
          <a:spLocks noChangeArrowheads="1"/>
        </xdr:cNvSpPr>
      </xdr:nvSpPr>
      <xdr:spPr bwMode="auto">
        <a:xfrm flipH="1">
          <a:off x="7878632" y="6177579"/>
          <a:ext cx="152400" cy="290457"/>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8</xdr:col>
      <xdr:colOff>1569720</xdr:colOff>
      <xdr:row>16</xdr:row>
      <xdr:rowOff>7620</xdr:rowOff>
    </xdr:from>
    <xdr:to>
      <xdr:col>8</xdr:col>
      <xdr:colOff>1722120</xdr:colOff>
      <xdr:row>16</xdr:row>
      <xdr:rowOff>297180</xdr:rowOff>
    </xdr:to>
    <xdr:sp macro="" textlink="" fLocksText="0">
      <xdr:nvSpPr>
        <xdr:cNvPr id="27" name="Text Box 163"/>
        <xdr:cNvSpPr txBox="1">
          <a:spLocks noChangeArrowheads="1"/>
        </xdr:cNvSpPr>
      </xdr:nvSpPr>
      <xdr:spPr bwMode="auto">
        <a:xfrm flipH="1">
          <a:off x="10027920" y="617220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oneCellAnchor>
    <xdr:from>
      <xdr:col>15</xdr:col>
      <xdr:colOff>1115976</xdr:colOff>
      <xdr:row>0</xdr:row>
      <xdr:rowOff>180044</xdr:rowOff>
    </xdr:from>
    <xdr:ext cx="1772137" cy="388358"/>
    <xdr:pic>
      <xdr:nvPicPr>
        <xdr:cNvPr id="28" name="Picture 2" descr="P:\KB-Projekte\KöP - Klimaschutz in öffentlichen Projekten\20_Öffentlichkeitsarbeit\Logo\KöP-Logo\KoeP_Logo_RBG\KoeP_Logo_RBG.jpg"/>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6646" b="13587"/>
        <a:stretch/>
      </xdr:blipFill>
      <xdr:spPr bwMode="auto">
        <a:xfrm>
          <a:off x="16089276" y="180044"/>
          <a:ext cx="1772137" cy="38835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15</xdr:col>
      <xdr:colOff>247252</xdr:colOff>
      <xdr:row>1</xdr:row>
      <xdr:rowOff>148976</xdr:rowOff>
    </xdr:from>
    <xdr:to>
      <xdr:col>22</xdr:col>
      <xdr:colOff>228689</xdr:colOff>
      <xdr:row>2</xdr:row>
      <xdr:rowOff>49916</xdr:rowOff>
    </xdr:to>
    <xdr:sp macro="" textlink="">
      <xdr:nvSpPr>
        <xdr:cNvPr id="29" name="Textfeld 28"/>
        <xdr:cNvSpPr txBox="1"/>
      </xdr:nvSpPr>
      <xdr:spPr>
        <a:xfrm>
          <a:off x="15220552" y="415676"/>
          <a:ext cx="5604997"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cene3d>
            <a:camera prst="orthographicFront"/>
            <a:lightRig rig="flat" dir="t">
              <a:rot lat="0" lon="0" rev="18900000"/>
            </a:lightRig>
          </a:scene3d>
          <a:sp3d extrusionH="31750" contourW="6350" prstMaterial="powder">
            <a:bevelT w="19050" h="19050" prst="angle"/>
            <a:contourClr>
              <a:schemeClr val="accent3">
                <a:tint val="100000"/>
                <a:shade val="100000"/>
                <a:satMod val="100000"/>
                <a:hueMod val="100000"/>
              </a:schemeClr>
            </a:contourClr>
          </a:sp3d>
        </a:bodyPr>
        <a:lstStyle/>
        <a:p>
          <a:pPr algn="l"/>
          <a:r>
            <a:rPr lang="de-DE" sz="1800" b="1" cap="none" spc="0">
              <a:ln/>
              <a:solidFill>
                <a:schemeClr val="accent3"/>
              </a:solidFill>
              <a:effectLst/>
              <a:latin typeface="Berlin Sans FB" pitchFamily="34" charset="0"/>
            </a:rPr>
            <a:t> </a:t>
          </a:r>
          <a:r>
            <a:rPr lang="de-DE" sz="1800" b="1" cap="none" spc="0">
              <a:ln/>
              <a:solidFill>
                <a:schemeClr val="accent3"/>
              </a:solidFill>
              <a:effectLst/>
              <a:latin typeface="Bahnschrift" panose="020B0502040204020203" pitchFamily="34" charset="0"/>
            </a:rPr>
            <a:t>Klimawirkungsprüfung</a:t>
          </a:r>
        </a:p>
      </xdr:txBody>
    </xdr:sp>
    <xdr:clientData/>
  </xdr:twoCellAnchor>
  <xdr:twoCellAnchor>
    <xdr:from>
      <xdr:col>6</xdr:col>
      <xdr:colOff>1569720</xdr:colOff>
      <xdr:row>21</xdr:row>
      <xdr:rowOff>0</xdr:rowOff>
    </xdr:from>
    <xdr:to>
      <xdr:col>6</xdr:col>
      <xdr:colOff>1722120</xdr:colOff>
      <xdr:row>21</xdr:row>
      <xdr:rowOff>289560</xdr:rowOff>
    </xdr:to>
    <xdr:sp macro="" textlink="" fLocksText="0">
      <xdr:nvSpPr>
        <xdr:cNvPr id="47" name="Text Box 163"/>
        <xdr:cNvSpPr txBox="1">
          <a:spLocks noChangeArrowheads="1"/>
        </xdr:cNvSpPr>
      </xdr:nvSpPr>
      <xdr:spPr bwMode="auto">
        <a:xfrm flipH="1">
          <a:off x="10027920" y="938022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6</xdr:col>
      <xdr:colOff>1569720</xdr:colOff>
      <xdr:row>20</xdr:row>
      <xdr:rowOff>0</xdr:rowOff>
    </xdr:from>
    <xdr:to>
      <xdr:col>6</xdr:col>
      <xdr:colOff>1722120</xdr:colOff>
      <xdr:row>20</xdr:row>
      <xdr:rowOff>289560</xdr:rowOff>
    </xdr:to>
    <xdr:sp macro="" textlink="" fLocksText="0">
      <xdr:nvSpPr>
        <xdr:cNvPr id="48" name="Text Box 163"/>
        <xdr:cNvSpPr txBox="1">
          <a:spLocks noChangeArrowheads="1"/>
        </xdr:cNvSpPr>
      </xdr:nvSpPr>
      <xdr:spPr bwMode="auto">
        <a:xfrm flipH="1">
          <a:off x="7879080" y="938022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8</xdr:col>
      <xdr:colOff>1600200</xdr:colOff>
      <xdr:row>20</xdr:row>
      <xdr:rowOff>7620</xdr:rowOff>
    </xdr:from>
    <xdr:to>
      <xdr:col>8</xdr:col>
      <xdr:colOff>1752600</xdr:colOff>
      <xdr:row>20</xdr:row>
      <xdr:rowOff>297180</xdr:rowOff>
    </xdr:to>
    <xdr:sp macro="" textlink="" fLocksText="0">
      <xdr:nvSpPr>
        <xdr:cNvPr id="51" name="Text Box 163"/>
        <xdr:cNvSpPr txBox="1">
          <a:spLocks noChangeArrowheads="1"/>
        </xdr:cNvSpPr>
      </xdr:nvSpPr>
      <xdr:spPr bwMode="auto">
        <a:xfrm flipH="1">
          <a:off x="10058400" y="906780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4</xdr:col>
      <xdr:colOff>1600200</xdr:colOff>
      <xdr:row>20</xdr:row>
      <xdr:rowOff>7620</xdr:rowOff>
    </xdr:from>
    <xdr:to>
      <xdr:col>4</xdr:col>
      <xdr:colOff>1752600</xdr:colOff>
      <xdr:row>20</xdr:row>
      <xdr:rowOff>297180</xdr:rowOff>
    </xdr:to>
    <xdr:sp macro="" textlink="" fLocksText="0">
      <xdr:nvSpPr>
        <xdr:cNvPr id="52" name="Text Box 163"/>
        <xdr:cNvSpPr txBox="1">
          <a:spLocks noChangeArrowheads="1"/>
        </xdr:cNvSpPr>
      </xdr:nvSpPr>
      <xdr:spPr bwMode="auto">
        <a:xfrm flipH="1">
          <a:off x="5760720" y="906780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mc:AlternateContent xmlns:mc="http://schemas.openxmlformats.org/markup-compatibility/2006">
    <mc:Choice xmlns:a14="http://schemas.microsoft.com/office/drawing/2010/main" Requires="a14">
      <xdr:twoCellAnchor editAs="oneCell">
        <xdr:from>
          <xdr:col>5</xdr:col>
          <xdr:colOff>106680</xdr:colOff>
          <xdr:row>20</xdr:row>
          <xdr:rowOff>144780</xdr:rowOff>
        </xdr:from>
        <xdr:to>
          <xdr:col>5</xdr:col>
          <xdr:colOff>297180</xdr:colOff>
          <xdr:row>21</xdr:row>
          <xdr:rowOff>0</xdr:rowOff>
        </xdr:to>
        <xdr:sp macro="" textlink="">
          <xdr:nvSpPr>
            <xdr:cNvPr id="49199" name="Check Box 47" hidden="1">
              <a:extLst>
                <a:ext uri="{63B3BB69-23CF-44E3-9099-C40C66FF867C}">
                  <a14:compatExt spid="_x0000_s49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20</xdr:row>
          <xdr:rowOff>144780</xdr:rowOff>
        </xdr:from>
        <xdr:to>
          <xdr:col>7</xdr:col>
          <xdr:colOff>297180</xdr:colOff>
          <xdr:row>21</xdr:row>
          <xdr:rowOff>0</xdr:rowOff>
        </xdr:to>
        <xdr:sp macro="" textlink="">
          <xdr:nvSpPr>
            <xdr:cNvPr id="49200" name="Check Box 48" hidden="1">
              <a:extLst>
                <a:ext uri="{63B3BB69-23CF-44E3-9099-C40C66FF867C}">
                  <a14:compatExt spid="_x0000_s49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20</xdr:row>
          <xdr:rowOff>144780</xdr:rowOff>
        </xdr:from>
        <xdr:to>
          <xdr:col>9</xdr:col>
          <xdr:colOff>297180</xdr:colOff>
          <xdr:row>21</xdr:row>
          <xdr:rowOff>0</xdr:rowOff>
        </xdr:to>
        <xdr:sp macro="" textlink="">
          <xdr:nvSpPr>
            <xdr:cNvPr id="49201" name="Check Box 49" hidden="1">
              <a:extLst>
                <a:ext uri="{63B3BB69-23CF-44E3-9099-C40C66FF867C}">
                  <a14:compatExt spid="_x0000_s49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26</xdr:row>
          <xdr:rowOff>144780</xdr:rowOff>
        </xdr:from>
        <xdr:to>
          <xdr:col>5</xdr:col>
          <xdr:colOff>297180</xdr:colOff>
          <xdr:row>26</xdr:row>
          <xdr:rowOff>1013460</xdr:rowOff>
        </xdr:to>
        <xdr:sp macro="" textlink="">
          <xdr:nvSpPr>
            <xdr:cNvPr id="49206" name="Check Box 54" hidden="1">
              <a:extLst>
                <a:ext uri="{63B3BB69-23CF-44E3-9099-C40C66FF867C}">
                  <a14:compatExt spid="_x0000_s49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26</xdr:row>
          <xdr:rowOff>144780</xdr:rowOff>
        </xdr:from>
        <xdr:to>
          <xdr:col>7</xdr:col>
          <xdr:colOff>297180</xdr:colOff>
          <xdr:row>26</xdr:row>
          <xdr:rowOff>1013460</xdr:rowOff>
        </xdr:to>
        <xdr:sp macro="" textlink="">
          <xdr:nvSpPr>
            <xdr:cNvPr id="49207" name="Check Box 55" hidden="1">
              <a:extLst>
                <a:ext uri="{63B3BB69-23CF-44E3-9099-C40C66FF867C}">
                  <a14:compatExt spid="_x0000_s49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26</xdr:row>
          <xdr:rowOff>144780</xdr:rowOff>
        </xdr:from>
        <xdr:to>
          <xdr:col>9</xdr:col>
          <xdr:colOff>297180</xdr:colOff>
          <xdr:row>26</xdr:row>
          <xdr:rowOff>1013460</xdr:rowOff>
        </xdr:to>
        <xdr:sp macro="" textlink="">
          <xdr:nvSpPr>
            <xdr:cNvPr id="49208" name="Check Box 56" hidden="1">
              <a:extLst>
                <a:ext uri="{63B3BB69-23CF-44E3-9099-C40C66FF867C}">
                  <a14:compatExt spid="_x0000_s49208"/>
                </a:ext>
              </a:extLst>
            </xdr:cNvPr>
            <xdr:cNvSpPr/>
          </xdr:nvSpPr>
          <xdr:spPr>
            <a:xfrm>
              <a:off x="0" y="0"/>
              <a:ext cx="0" cy="0"/>
            </a:xfrm>
            <a:prstGeom prst="rect">
              <a:avLst/>
            </a:prstGeom>
          </xdr:spPr>
        </xdr:sp>
        <xdr:clientData/>
      </xdr:twoCellAnchor>
    </mc:Choice>
    <mc:Fallback/>
  </mc:AlternateContent>
  <xdr:twoCellAnchor>
    <xdr:from>
      <xdr:col>8</xdr:col>
      <xdr:colOff>1569720</xdr:colOff>
      <xdr:row>26</xdr:row>
      <xdr:rowOff>0</xdr:rowOff>
    </xdr:from>
    <xdr:to>
      <xdr:col>8</xdr:col>
      <xdr:colOff>1722120</xdr:colOff>
      <xdr:row>26</xdr:row>
      <xdr:rowOff>289560</xdr:rowOff>
    </xdr:to>
    <xdr:sp macro="" textlink="" fLocksText="0">
      <xdr:nvSpPr>
        <xdr:cNvPr id="34" name="Text Box 163"/>
        <xdr:cNvSpPr txBox="1">
          <a:spLocks noChangeArrowheads="1"/>
        </xdr:cNvSpPr>
      </xdr:nvSpPr>
      <xdr:spPr bwMode="auto">
        <a:xfrm flipH="1">
          <a:off x="9808845" y="7981950"/>
          <a:ext cx="142875"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10</xdr:col>
      <xdr:colOff>1569720</xdr:colOff>
      <xdr:row>26</xdr:row>
      <xdr:rowOff>0</xdr:rowOff>
    </xdr:from>
    <xdr:to>
      <xdr:col>10</xdr:col>
      <xdr:colOff>1722120</xdr:colOff>
      <xdr:row>26</xdr:row>
      <xdr:rowOff>289560</xdr:rowOff>
    </xdr:to>
    <xdr:sp macro="" textlink="" fLocksText="0">
      <xdr:nvSpPr>
        <xdr:cNvPr id="35" name="Text Box 163"/>
        <xdr:cNvSpPr txBox="1">
          <a:spLocks noChangeArrowheads="1"/>
        </xdr:cNvSpPr>
      </xdr:nvSpPr>
      <xdr:spPr bwMode="auto">
        <a:xfrm flipH="1">
          <a:off x="11218545" y="7981950"/>
          <a:ext cx="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4</xdr:col>
      <xdr:colOff>1569720</xdr:colOff>
      <xdr:row>26</xdr:row>
      <xdr:rowOff>0</xdr:rowOff>
    </xdr:from>
    <xdr:to>
      <xdr:col>4</xdr:col>
      <xdr:colOff>1722120</xdr:colOff>
      <xdr:row>26</xdr:row>
      <xdr:rowOff>289560</xdr:rowOff>
    </xdr:to>
    <xdr:sp macro="" textlink="" fLocksText="0">
      <xdr:nvSpPr>
        <xdr:cNvPr id="36" name="Text Box 163"/>
        <xdr:cNvSpPr txBox="1">
          <a:spLocks noChangeArrowheads="1"/>
        </xdr:cNvSpPr>
      </xdr:nvSpPr>
      <xdr:spPr bwMode="auto">
        <a:xfrm flipH="1">
          <a:off x="5617845" y="7981950"/>
          <a:ext cx="142875"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6</xdr:col>
      <xdr:colOff>1569720</xdr:colOff>
      <xdr:row>26</xdr:row>
      <xdr:rowOff>0</xdr:rowOff>
    </xdr:from>
    <xdr:to>
      <xdr:col>6</xdr:col>
      <xdr:colOff>1722120</xdr:colOff>
      <xdr:row>26</xdr:row>
      <xdr:rowOff>289560</xdr:rowOff>
    </xdr:to>
    <xdr:sp macro="" textlink="" fLocksText="0">
      <xdr:nvSpPr>
        <xdr:cNvPr id="37" name="Text Box 163"/>
        <xdr:cNvSpPr txBox="1">
          <a:spLocks noChangeArrowheads="1"/>
        </xdr:cNvSpPr>
      </xdr:nvSpPr>
      <xdr:spPr bwMode="auto">
        <a:xfrm flipH="1">
          <a:off x="7713345" y="7981950"/>
          <a:ext cx="142875"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6</xdr:col>
      <xdr:colOff>1569720</xdr:colOff>
      <xdr:row>25</xdr:row>
      <xdr:rowOff>0</xdr:rowOff>
    </xdr:from>
    <xdr:to>
      <xdr:col>6</xdr:col>
      <xdr:colOff>1722120</xdr:colOff>
      <xdr:row>25</xdr:row>
      <xdr:rowOff>289560</xdr:rowOff>
    </xdr:to>
    <xdr:sp macro="" textlink="" fLocksText="0">
      <xdr:nvSpPr>
        <xdr:cNvPr id="38" name="Text Box 163"/>
        <xdr:cNvSpPr txBox="1">
          <a:spLocks noChangeArrowheads="1"/>
        </xdr:cNvSpPr>
      </xdr:nvSpPr>
      <xdr:spPr bwMode="auto">
        <a:xfrm flipH="1">
          <a:off x="7713345" y="6972300"/>
          <a:ext cx="142875"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8</xdr:col>
      <xdr:colOff>1600200</xdr:colOff>
      <xdr:row>25</xdr:row>
      <xdr:rowOff>7620</xdr:rowOff>
    </xdr:from>
    <xdr:to>
      <xdr:col>8</xdr:col>
      <xdr:colOff>1752600</xdr:colOff>
      <xdr:row>25</xdr:row>
      <xdr:rowOff>297180</xdr:rowOff>
    </xdr:to>
    <xdr:sp macro="" textlink="" fLocksText="0">
      <xdr:nvSpPr>
        <xdr:cNvPr id="39" name="Text Box 163"/>
        <xdr:cNvSpPr txBox="1">
          <a:spLocks noChangeArrowheads="1"/>
        </xdr:cNvSpPr>
      </xdr:nvSpPr>
      <xdr:spPr bwMode="auto">
        <a:xfrm flipH="1">
          <a:off x="9839325" y="6979920"/>
          <a:ext cx="1143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4</xdr:col>
      <xdr:colOff>1600200</xdr:colOff>
      <xdr:row>25</xdr:row>
      <xdr:rowOff>7620</xdr:rowOff>
    </xdr:from>
    <xdr:to>
      <xdr:col>4</xdr:col>
      <xdr:colOff>1752600</xdr:colOff>
      <xdr:row>25</xdr:row>
      <xdr:rowOff>297180</xdr:rowOff>
    </xdr:to>
    <xdr:sp macro="" textlink="" fLocksText="0">
      <xdr:nvSpPr>
        <xdr:cNvPr id="40" name="Text Box 163"/>
        <xdr:cNvSpPr txBox="1">
          <a:spLocks noChangeArrowheads="1"/>
        </xdr:cNvSpPr>
      </xdr:nvSpPr>
      <xdr:spPr bwMode="auto">
        <a:xfrm flipH="1">
          <a:off x="5648325" y="6979920"/>
          <a:ext cx="1143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mc:AlternateContent xmlns:mc="http://schemas.openxmlformats.org/markup-compatibility/2006">
    <mc:Choice xmlns:a14="http://schemas.microsoft.com/office/drawing/2010/main" Requires="a14">
      <xdr:twoCellAnchor editAs="oneCell">
        <xdr:from>
          <xdr:col>5</xdr:col>
          <xdr:colOff>106680</xdr:colOff>
          <xdr:row>25</xdr:row>
          <xdr:rowOff>144780</xdr:rowOff>
        </xdr:from>
        <xdr:to>
          <xdr:col>5</xdr:col>
          <xdr:colOff>297180</xdr:colOff>
          <xdr:row>26</xdr:row>
          <xdr:rowOff>0</xdr:rowOff>
        </xdr:to>
        <xdr:sp macro="" textlink="">
          <xdr:nvSpPr>
            <xdr:cNvPr id="49209" name="Check Box 57" hidden="1">
              <a:extLst>
                <a:ext uri="{63B3BB69-23CF-44E3-9099-C40C66FF867C}">
                  <a14:compatExt spid="_x0000_s49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25</xdr:row>
          <xdr:rowOff>144780</xdr:rowOff>
        </xdr:from>
        <xdr:to>
          <xdr:col>7</xdr:col>
          <xdr:colOff>297180</xdr:colOff>
          <xdr:row>26</xdr:row>
          <xdr:rowOff>0</xdr:rowOff>
        </xdr:to>
        <xdr:sp macro="" textlink="">
          <xdr:nvSpPr>
            <xdr:cNvPr id="49210" name="Check Box 58" hidden="1">
              <a:extLst>
                <a:ext uri="{63B3BB69-23CF-44E3-9099-C40C66FF867C}">
                  <a14:compatExt spid="_x0000_s49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25</xdr:row>
          <xdr:rowOff>144780</xdr:rowOff>
        </xdr:from>
        <xdr:to>
          <xdr:col>9</xdr:col>
          <xdr:colOff>297180</xdr:colOff>
          <xdr:row>26</xdr:row>
          <xdr:rowOff>0</xdr:rowOff>
        </xdr:to>
        <xdr:sp macro="" textlink="">
          <xdr:nvSpPr>
            <xdr:cNvPr id="49211" name="Check Box 59" hidden="1">
              <a:extLst>
                <a:ext uri="{63B3BB69-23CF-44E3-9099-C40C66FF867C}">
                  <a14:compatExt spid="_x0000_s49211"/>
                </a:ext>
              </a:extLst>
            </xdr:cNvPr>
            <xdr:cNvSpPr/>
          </xdr:nvSpPr>
          <xdr:spPr>
            <a:xfrm>
              <a:off x="0" y="0"/>
              <a:ext cx="0" cy="0"/>
            </a:xfrm>
            <a:prstGeom prst="rect">
              <a:avLst/>
            </a:prstGeom>
          </xdr:spPr>
        </xdr:sp>
        <xdr:clientData/>
      </xdr:twoCellAnchor>
    </mc:Choice>
    <mc:Fallback/>
  </mc:AlternateContent>
  <xdr:twoCellAnchor>
    <xdr:from>
      <xdr:col>8</xdr:col>
      <xdr:colOff>1600200</xdr:colOff>
      <xdr:row>25</xdr:row>
      <xdr:rowOff>7620</xdr:rowOff>
    </xdr:from>
    <xdr:to>
      <xdr:col>8</xdr:col>
      <xdr:colOff>1752600</xdr:colOff>
      <xdr:row>25</xdr:row>
      <xdr:rowOff>297180</xdr:rowOff>
    </xdr:to>
    <xdr:sp macro="" textlink="" fLocksText="0">
      <xdr:nvSpPr>
        <xdr:cNvPr id="44" name="Text Box 163"/>
        <xdr:cNvSpPr txBox="1">
          <a:spLocks noChangeArrowheads="1"/>
        </xdr:cNvSpPr>
      </xdr:nvSpPr>
      <xdr:spPr bwMode="auto">
        <a:xfrm flipH="1">
          <a:off x="5648325" y="9513570"/>
          <a:ext cx="1143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106680</xdr:colOff>
          <xdr:row>11</xdr:row>
          <xdr:rowOff>38100</xdr:rowOff>
        </xdr:from>
        <xdr:to>
          <xdr:col>5</xdr:col>
          <xdr:colOff>297180</xdr:colOff>
          <xdr:row>12</xdr:row>
          <xdr:rowOff>38100</xdr:rowOff>
        </xdr:to>
        <xdr:sp macro="" textlink="">
          <xdr:nvSpPr>
            <xdr:cNvPr id="52225" name="Check Box 1" hidden="1">
              <a:extLst>
                <a:ext uri="{63B3BB69-23CF-44E3-9099-C40C66FF867C}">
                  <a14:compatExt spid="_x0000_s52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11</xdr:row>
          <xdr:rowOff>38100</xdr:rowOff>
        </xdr:from>
        <xdr:to>
          <xdr:col>7</xdr:col>
          <xdr:colOff>297180</xdr:colOff>
          <xdr:row>12</xdr:row>
          <xdr:rowOff>38100</xdr:rowOff>
        </xdr:to>
        <xdr:sp macro="" textlink="">
          <xdr:nvSpPr>
            <xdr:cNvPr id="52226" name="Check Box 2" hidden="1">
              <a:extLst>
                <a:ext uri="{63B3BB69-23CF-44E3-9099-C40C66FF867C}">
                  <a14:compatExt spid="_x0000_s52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11</xdr:row>
          <xdr:rowOff>22860</xdr:rowOff>
        </xdr:from>
        <xdr:to>
          <xdr:col>9</xdr:col>
          <xdr:colOff>297180</xdr:colOff>
          <xdr:row>12</xdr:row>
          <xdr:rowOff>45720</xdr:rowOff>
        </xdr:to>
        <xdr:sp macro="" textlink="">
          <xdr:nvSpPr>
            <xdr:cNvPr id="52227" name="Check Box 3" hidden="1">
              <a:extLst>
                <a:ext uri="{63B3BB69-23CF-44E3-9099-C40C66FF867C}">
                  <a14:compatExt spid="_x0000_s52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16</xdr:row>
          <xdr:rowOff>175260</xdr:rowOff>
        </xdr:from>
        <xdr:to>
          <xdr:col>5</xdr:col>
          <xdr:colOff>304800</xdr:colOff>
          <xdr:row>17</xdr:row>
          <xdr:rowOff>0</xdr:rowOff>
        </xdr:to>
        <xdr:sp macro="" textlink="">
          <xdr:nvSpPr>
            <xdr:cNvPr id="52228" name="Check Box 4" hidden="1">
              <a:extLst>
                <a:ext uri="{63B3BB69-23CF-44E3-9099-C40C66FF867C}">
                  <a14:compatExt spid="_x0000_s52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16</xdr:row>
          <xdr:rowOff>175260</xdr:rowOff>
        </xdr:from>
        <xdr:to>
          <xdr:col>7</xdr:col>
          <xdr:colOff>297180</xdr:colOff>
          <xdr:row>17</xdr:row>
          <xdr:rowOff>0</xdr:rowOff>
        </xdr:to>
        <xdr:sp macro="" textlink="">
          <xdr:nvSpPr>
            <xdr:cNvPr id="52229" name="Check Box 5" hidden="1">
              <a:extLst>
                <a:ext uri="{63B3BB69-23CF-44E3-9099-C40C66FF867C}">
                  <a14:compatExt spid="_x0000_s52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16</xdr:row>
          <xdr:rowOff>175260</xdr:rowOff>
        </xdr:from>
        <xdr:to>
          <xdr:col>9</xdr:col>
          <xdr:colOff>297180</xdr:colOff>
          <xdr:row>17</xdr:row>
          <xdr:rowOff>0</xdr:rowOff>
        </xdr:to>
        <xdr:sp macro="" textlink="">
          <xdr:nvSpPr>
            <xdr:cNvPr id="52230" name="Check Box 6" hidden="1">
              <a:extLst>
                <a:ext uri="{63B3BB69-23CF-44E3-9099-C40C66FF867C}">
                  <a14:compatExt spid="_x0000_s52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106680</xdr:colOff>
          <xdr:row>16</xdr:row>
          <xdr:rowOff>175260</xdr:rowOff>
        </xdr:from>
        <xdr:to>
          <xdr:col>12</xdr:col>
          <xdr:colOff>297180</xdr:colOff>
          <xdr:row>17</xdr:row>
          <xdr:rowOff>0</xdr:rowOff>
        </xdr:to>
        <xdr:sp macro="" textlink="">
          <xdr:nvSpPr>
            <xdr:cNvPr id="52231" name="Check Box 7" hidden="1">
              <a:extLst>
                <a:ext uri="{63B3BB69-23CF-44E3-9099-C40C66FF867C}">
                  <a14:compatExt spid="_x0000_s52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16</xdr:row>
          <xdr:rowOff>175260</xdr:rowOff>
        </xdr:from>
        <xdr:to>
          <xdr:col>14</xdr:col>
          <xdr:colOff>297180</xdr:colOff>
          <xdr:row>17</xdr:row>
          <xdr:rowOff>0</xdr:rowOff>
        </xdr:to>
        <xdr:sp macro="" textlink="">
          <xdr:nvSpPr>
            <xdr:cNvPr id="52232" name="Check Box 8" hidden="1">
              <a:extLst>
                <a:ext uri="{63B3BB69-23CF-44E3-9099-C40C66FF867C}">
                  <a14:compatExt spid="_x0000_s52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17</xdr:row>
          <xdr:rowOff>175260</xdr:rowOff>
        </xdr:from>
        <xdr:to>
          <xdr:col>5</xdr:col>
          <xdr:colOff>297180</xdr:colOff>
          <xdr:row>18</xdr:row>
          <xdr:rowOff>0</xdr:rowOff>
        </xdr:to>
        <xdr:sp macro="" textlink="">
          <xdr:nvSpPr>
            <xdr:cNvPr id="52233" name="Check Box 9" hidden="1">
              <a:extLst>
                <a:ext uri="{63B3BB69-23CF-44E3-9099-C40C66FF867C}">
                  <a14:compatExt spid="_x0000_s52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17</xdr:row>
          <xdr:rowOff>175260</xdr:rowOff>
        </xdr:from>
        <xdr:to>
          <xdr:col>7</xdr:col>
          <xdr:colOff>297180</xdr:colOff>
          <xdr:row>18</xdr:row>
          <xdr:rowOff>0</xdr:rowOff>
        </xdr:to>
        <xdr:sp macro="" textlink="">
          <xdr:nvSpPr>
            <xdr:cNvPr id="52234" name="Check Box 10" hidden="1">
              <a:extLst>
                <a:ext uri="{63B3BB69-23CF-44E3-9099-C40C66FF867C}">
                  <a14:compatExt spid="_x0000_s52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17</xdr:row>
          <xdr:rowOff>175260</xdr:rowOff>
        </xdr:from>
        <xdr:to>
          <xdr:col>9</xdr:col>
          <xdr:colOff>297180</xdr:colOff>
          <xdr:row>18</xdr:row>
          <xdr:rowOff>0</xdr:rowOff>
        </xdr:to>
        <xdr:sp macro="" textlink="">
          <xdr:nvSpPr>
            <xdr:cNvPr id="52235" name="Check Box 11" hidden="1">
              <a:extLst>
                <a:ext uri="{63B3BB69-23CF-44E3-9099-C40C66FF867C}">
                  <a14:compatExt spid="_x0000_s52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106680</xdr:colOff>
          <xdr:row>17</xdr:row>
          <xdr:rowOff>175260</xdr:rowOff>
        </xdr:from>
        <xdr:to>
          <xdr:col>12</xdr:col>
          <xdr:colOff>297180</xdr:colOff>
          <xdr:row>18</xdr:row>
          <xdr:rowOff>0</xdr:rowOff>
        </xdr:to>
        <xdr:sp macro="" textlink="">
          <xdr:nvSpPr>
            <xdr:cNvPr id="52236" name="Check Box 12" hidden="1">
              <a:extLst>
                <a:ext uri="{63B3BB69-23CF-44E3-9099-C40C66FF867C}">
                  <a14:compatExt spid="_x0000_s52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17</xdr:row>
          <xdr:rowOff>175260</xdr:rowOff>
        </xdr:from>
        <xdr:to>
          <xdr:col>14</xdr:col>
          <xdr:colOff>297180</xdr:colOff>
          <xdr:row>18</xdr:row>
          <xdr:rowOff>0</xdr:rowOff>
        </xdr:to>
        <xdr:sp macro="" textlink="">
          <xdr:nvSpPr>
            <xdr:cNvPr id="52237" name="Check Box 13" hidden="1">
              <a:extLst>
                <a:ext uri="{63B3BB69-23CF-44E3-9099-C40C66FF867C}">
                  <a14:compatExt spid="_x0000_s52237"/>
                </a:ext>
              </a:extLst>
            </xdr:cNvPr>
            <xdr:cNvSpPr/>
          </xdr:nvSpPr>
          <xdr:spPr>
            <a:xfrm>
              <a:off x="0" y="0"/>
              <a:ext cx="0" cy="0"/>
            </a:xfrm>
            <a:prstGeom prst="rect">
              <a:avLst/>
            </a:prstGeom>
          </xdr:spPr>
        </xdr:sp>
        <xdr:clientData/>
      </xdr:twoCellAnchor>
    </mc:Choice>
    <mc:Fallback/>
  </mc:AlternateContent>
  <xdr:twoCellAnchor>
    <xdr:from>
      <xdr:col>2</xdr:col>
      <xdr:colOff>3513273</xdr:colOff>
      <xdr:row>11</xdr:row>
      <xdr:rowOff>0</xdr:rowOff>
    </xdr:from>
    <xdr:to>
      <xdr:col>3</xdr:col>
      <xdr:colOff>170334</xdr:colOff>
      <xdr:row>11</xdr:row>
      <xdr:rowOff>289560</xdr:rowOff>
    </xdr:to>
    <xdr:sp macro="" textlink="" fLocksText="0">
      <xdr:nvSpPr>
        <xdr:cNvPr id="15" name="Text Box 163"/>
        <xdr:cNvSpPr txBox="1">
          <a:spLocks noChangeArrowheads="1"/>
        </xdr:cNvSpPr>
      </xdr:nvSpPr>
      <xdr:spPr bwMode="auto">
        <a:xfrm flipH="1">
          <a:off x="3924753" y="4678680"/>
          <a:ext cx="200361"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4</xdr:col>
      <xdr:colOff>1584960</xdr:colOff>
      <xdr:row>11</xdr:row>
      <xdr:rowOff>0</xdr:rowOff>
    </xdr:from>
    <xdr:to>
      <xdr:col>4</xdr:col>
      <xdr:colOff>1737360</xdr:colOff>
      <xdr:row>11</xdr:row>
      <xdr:rowOff>289560</xdr:rowOff>
    </xdr:to>
    <xdr:sp macro="" textlink="" fLocksText="0">
      <xdr:nvSpPr>
        <xdr:cNvPr id="16" name="Text Box 163"/>
        <xdr:cNvSpPr txBox="1">
          <a:spLocks noChangeArrowheads="1"/>
        </xdr:cNvSpPr>
      </xdr:nvSpPr>
      <xdr:spPr bwMode="auto">
        <a:xfrm flipH="1">
          <a:off x="5745480" y="467868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8</xdr:col>
      <xdr:colOff>1584960</xdr:colOff>
      <xdr:row>11</xdr:row>
      <xdr:rowOff>0</xdr:rowOff>
    </xdr:from>
    <xdr:to>
      <xdr:col>8</xdr:col>
      <xdr:colOff>1737360</xdr:colOff>
      <xdr:row>11</xdr:row>
      <xdr:rowOff>289560</xdr:rowOff>
    </xdr:to>
    <xdr:sp macro="" textlink="" fLocksText="0">
      <xdr:nvSpPr>
        <xdr:cNvPr id="17" name="Text Box 163"/>
        <xdr:cNvSpPr txBox="1">
          <a:spLocks noChangeArrowheads="1"/>
        </xdr:cNvSpPr>
      </xdr:nvSpPr>
      <xdr:spPr bwMode="auto">
        <a:xfrm flipH="1">
          <a:off x="10043160" y="467868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6</xdr:col>
      <xdr:colOff>1584960</xdr:colOff>
      <xdr:row>11</xdr:row>
      <xdr:rowOff>0</xdr:rowOff>
    </xdr:from>
    <xdr:to>
      <xdr:col>6</xdr:col>
      <xdr:colOff>1737360</xdr:colOff>
      <xdr:row>11</xdr:row>
      <xdr:rowOff>289560</xdr:rowOff>
    </xdr:to>
    <xdr:sp macro="" textlink="" fLocksText="0">
      <xdr:nvSpPr>
        <xdr:cNvPr id="18" name="Text Box 163"/>
        <xdr:cNvSpPr txBox="1">
          <a:spLocks noChangeArrowheads="1"/>
        </xdr:cNvSpPr>
      </xdr:nvSpPr>
      <xdr:spPr bwMode="auto">
        <a:xfrm flipH="1">
          <a:off x="7894320" y="467868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4</xdr:col>
      <xdr:colOff>1569720</xdr:colOff>
      <xdr:row>16</xdr:row>
      <xdr:rowOff>7620</xdr:rowOff>
    </xdr:from>
    <xdr:to>
      <xdr:col>4</xdr:col>
      <xdr:colOff>1722120</xdr:colOff>
      <xdr:row>16</xdr:row>
      <xdr:rowOff>297180</xdr:rowOff>
    </xdr:to>
    <xdr:sp macro="" textlink="" fLocksText="0">
      <xdr:nvSpPr>
        <xdr:cNvPr id="20" name="Text Box 163"/>
        <xdr:cNvSpPr txBox="1">
          <a:spLocks noChangeArrowheads="1"/>
        </xdr:cNvSpPr>
      </xdr:nvSpPr>
      <xdr:spPr bwMode="auto">
        <a:xfrm flipH="1">
          <a:off x="5730240" y="617220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8</xdr:col>
      <xdr:colOff>1569720</xdr:colOff>
      <xdr:row>17</xdr:row>
      <xdr:rowOff>0</xdr:rowOff>
    </xdr:from>
    <xdr:to>
      <xdr:col>8</xdr:col>
      <xdr:colOff>1722120</xdr:colOff>
      <xdr:row>17</xdr:row>
      <xdr:rowOff>289560</xdr:rowOff>
    </xdr:to>
    <xdr:sp macro="" textlink="" fLocksText="0">
      <xdr:nvSpPr>
        <xdr:cNvPr id="21" name="Text Box 163"/>
        <xdr:cNvSpPr txBox="1">
          <a:spLocks noChangeArrowheads="1"/>
        </xdr:cNvSpPr>
      </xdr:nvSpPr>
      <xdr:spPr bwMode="auto">
        <a:xfrm flipH="1">
          <a:off x="10027920" y="717804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13</xdr:col>
      <xdr:colOff>1569720</xdr:colOff>
      <xdr:row>17</xdr:row>
      <xdr:rowOff>0</xdr:rowOff>
    </xdr:from>
    <xdr:to>
      <xdr:col>13</xdr:col>
      <xdr:colOff>1722120</xdr:colOff>
      <xdr:row>17</xdr:row>
      <xdr:rowOff>289560</xdr:rowOff>
    </xdr:to>
    <xdr:sp macro="" textlink="" fLocksText="0">
      <xdr:nvSpPr>
        <xdr:cNvPr id="22" name="Text Box 163"/>
        <xdr:cNvSpPr txBox="1">
          <a:spLocks noChangeArrowheads="1"/>
        </xdr:cNvSpPr>
      </xdr:nvSpPr>
      <xdr:spPr bwMode="auto">
        <a:xfrm flipH="1">
          <a:off x="14394180" y="717804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4</xdr:col>
      <xdr:colOff>1569720</xdr:colOff>
      <xdr:row>17</xdr:row>
      <xdr:rowOff>0</xdr:rowOff>
    </xdr:from>
    <xdr:to>
      <xdr:col>4</xdr:col>
      <xdr:colOff>1722120</xdr:colOff>
      <xdr:row>17</xdr:row>
      <xdr:rowOff>289560</xdr:rowOff>
    </xdr:to>
    <xdr:sp macro="" textlink="" fLocksText="0">
      <xdr:nvSpPr>
        <xdr:cNvPr id="23" name="Text Box 163"/>
        <xdr:cNvSpPr txBox="1">
          <a:spLocks noChangeArrowheads="1"/>
        </xdr:cNvSpPr>
      </xdr:nvSpPr>
      <xdr:spPr bwMode="auto">
        <a:xfrm flipH="1">
          <a:off x="5730240" y="717804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8</xdr:col>
      <xdr:colOff>1569720</xdr:colOff>
      <xdr:row>16</xdr:row>
      <xdr:rowOff>7620</xdr:rowOff>
    </xdr:from>
    <xdr:to>
      <xdr:col>8</xdr:col>
      <xdr:colOff>1722120</xdr:colOff>
      <xdr:row>16</xdr:row>
      <xdr:rowOff>297180</xdr:rowOff>
    </xdr:to>
    <xdr:sp macro="" textlink="" fLocksText="0">
      <xdr:nvSpPr>
        <xdr:cNvPr id="25" name="Text Box 163"/>
        <xdr:cNvSpPr txBox="1">
          <a:spLocks noChangeArrowheads="1"/>
        </xdr:cNvSpPr>
      </xdr:nvSpPr>
      <xdr:spPr bwMode="auto">
        <a:xfrm flipH="1">
          <a:off x="10027920" y="617220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oneCellAnchor>
    <xdr:from>
      <xdr:col>15</xdr:col>
      <xdr:colOff>1115976</xdr:colOff>
      <xdr:row>0</xdr:row>
      <xdr:rowOff>180044</xdr:rowOff>
    </xdr:from>
    <xdr:ext cx="1772137" cy="388358"/>
    <xdr:pic>
      <xdr:nvPicPr>
        <xdr:cNvPr id="26" name="Picture 2" descr="P:\KB-Projekte\KöP - Klimaschutz in öffentlichen Projekten\20_Öffentlichkeitsarbeit\Logo\KöP-Logo\KoeP_Logo_RBG\KoeP_Logo_RBG.jpg"/>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6646" b="13587"/>
        <a:stretch/>
      </xdr:blipFill>
      <xdr:spPr bwMode="auto">
        <a:xfrm>
          <a:off x="16089276" y="180044"/>
          <a:ext cx="1772137" cy="38835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15</xdr:col>
      <xdr:colOff>247252</xdr:colOff>
      <xdr:row>1</xdr:row>
      <xdr:rowOff>148976</xdr:rowOff>
    </xdr:from>
    <xdr:to>
      <xdr:col>21</xdr:col>
      <xdr:colOff>228689</xdr:colOff>
      <xdr:row>2</xdr:row>
      <xdr:rowOff>49916</xdr:rowOff>
    </xdr:to>
    <xdr:sp macro="" textlink="">
      <xdr:nvSpPr>
        <xdr:cNvPr id="27" name="Textfeld 26"/>
        <xdr:cNvSpPr txBox="1"/>
      </xdr:nvSpPr>
      <xdr:spPr>
        <a:xfrm>
          <a:off x="15220552" y="415676"/>
          <a:ext cx="5604997"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cene3d>
            <a:camera prst="orthographicFront"/>
            <a:lightRig rig="flat" dir="t">
              <a:rot lat="0" lon="0" rev="18900000"/>
            </a:lightRig>
          </a:scene3d>
          <a:sp3d extrusionH="31750" contourW="6350" prstMaterial="powder">
            <a:bevelT w="19050" h="19050" prst="angle"/>
            <a:contourClr>
              <a:schemeClr val="accent3">
                <a:tint val="100000"/>
                <a:shade val="100000"/>
                <a:satMod val="100000"/>
                <a:hueMod val="100000"/>
              </a:schemeClr>
            </a:contourClr>
          </a:sp3d>
        </a:bodyPr>
        <a:lstStyle/>
        <a:p>
          <a:pPr algn="l"/>
          <a:r>
            <a:rPr lang="de-DE" sz="1800" b="1" cap="none" spc="0">
              <a:ln/>
              <a:solidFill>
                <a:schemeClr val="accent3"/>
              </a:solidFill>
              <a:effectLst/>
              <a:latin typeface="Berlin Sans FB" pitchFamily="34" charset="0"/>
            </a:rPr>
            <a:t> </a:t>
          </a:r>
          <a:r>
            <a:rPr lang="de-DE" sz="1800" b="1" cap="none" spc="0">
              <a:ln/>
              <a:solidFill>
                <a:schemeClr val="accent3"/>
              </a:solidFill>
              <a:effectLst/>
              <a:latin typeface="Bahnschrift" panose="020B0502040204020203" pitchFamily="34" charset="0"/>
            </a:rPr>
            <a:t>Klimawirkungsprüfung</a:t>
          </a:r>
        </a:p>
      </xdr:txBody>
    </xdr:sp>
    <xdr:clientData/>
  </xdr:twoCellAnchor>
  <xdr:twoCellAnchor>
    <xdr:from>
      <xdr:col>3</xdr:col>
      <xdr:colOff>3627120</xdr:colOff>
      <xdr:row>16</xdr:row>
      <xdr:rowOff>15240</xdr:rowOff>
    </xdr:from>
    <xdr:to>
      <xdr:col>3</xdr:col>
      <xdr:colOff>3817620</xdr:colOff>
      <xdr:row>16</xdr:row>
      <xdr:rowOff>289560</xdr:rowOff>
    </xdr:to>
    <xdr:sp macro="" textlink="" fLocksText="0">
      <xdr:nvSpPr>
        <xdr:cNvPr id="28" name="Text Box 163"/>
        <xdr:cNvSpPr txBox="1">
          <a:spLocks noChangeArrowheads="1"/>
        </xdr:cNvSpPr>
      </xdr:nvSpPr>
      <xdr:spPr bwMode="auto">
        <a:xfrm>
          <a:off x="4160520" y="6179820"/>
          <a:ext cx="0" cy="274320"/>
        </a:xfrm>
        <a:prstGeom prst="rect">
          <a:avLst/>
        </a:prstGeom>
        <a:noFill/>
        <a:ln w="9525">
          <a:noFill/>
          <a:round/>
          <a:headEnd/>
          <a:tailEnd/>
        </a:ln>
        <a:effectLst/>
      </xdr:spPr>
      <xdr:txBody>
        <a:bodyPr vertOverflow="clip" wrap="square" lIns="20160" tIns="20160" rIns="20160" bIns="20160" anchor="t"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3</xdr:col>
      <xdr:colOff>3635964</xdr:colOff>
      <xdr:row>16</xdr:row>
      <xdr:rowOff>3746</xdr:rowOff>
    </xdr:from>
    <xdr:to>
      <xdr:col>3</xdr:col>
      <xdr:colOff>3826464</xdr:colOff>
      <xdr:row>16</xdr:row>
      <xdr:rowOff>278066</xdr:rowOff>
    </xdr:to>
    <xdr:sp macro="" textlink="" fLocksText="0">
      <xdr:nvSpPr>
        <xdr:cNvPr id="29" name="Text Box 163"/>
        <xdr:cNvSpPr txBox="1">
          <a:spLocks noChangeArrowheads="1"/>
        </xdr:cNvSpPr>
      </xdr:nvSpPr>
      <xdr:spPr bwMode="auto">
        <a:xfrm>
          <a:off x="4161744" y="6168326"/>
          <a:ext cx="0" cy="274320"/>
        </a:xfrm>
        <a:prstGeom prst="rect">
          <a:avLst/>
        </a:prstGeom>
        <a:noFill/>
        <a:ln w="9525">
          <a:noFill/>
          <a:round/>
          <a:headEnd/>
          <a:tailEnd/>
        </a:ln>
        <a:effectLst/>
      </xdr:spPr>
      <xdr:txBody>
        <a:bodyPr vertOverflow="clip" wrap="square" lIns="20160" tIns="20160" rIns="20160" bIns="20160" anchor="t"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11</xdr:col>
      <xdr:colOff>1086725</xdr:colOff>
      <xdr:row>16</xdr:row>
      <xdr:rowOff>1035719</xdr:rowOff>
    </xdr:from>
    <xdr:to>
      <xdr:col>11</xdr:col>
      <xdr:colOff>1277225</xdr:colOff>
      <xdr:row>17</xdr:row>
      <xdr:rowOff>196933</xdr:rowOff>
    </xdr:to>
    <xdr:sp macro="" textlink="" fLocksText="0">
      <xdr:nvSpPr>
        <xdr:cNvPr id="30" name="Text Box 163"/>
        <xdr:cNvSpPr txBox="1">
          <a:spLocks noChangeArrowheads="1"/>
        </xdr:cNvSpPr>
      </xdr:nvSpPr>
      <xdr:spPr bwMode="auto">
        <a:xfrm>
          <a:off x="12432905" y="7177439"/>
          <a:ext cx="0" cy="197534"/>
        </a:xfrm>
        <a:prstGeom prst="rect">
          <a:avLst/>
        </a:prstGeom>
        <a:noFill/>
        <a:ln w="9525">
          <a:noFill/>
          <a:round/>
          <a:headEnd/>
          <a:tailEnd/>
        </a:ln>
        <a:effectLst/>
      </xdr:spPr>
      <xdr:txBody>
        <a:bodyPr vertOverflow="clip" wrap="square" lIns="20160" tIns="20160" rIns="20160" bIns="20160" anchor="t"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11</xdr:col>
      <xdr:colOff>1086725</xdr:colOff>
      <xdr:row>15</xdr:row>
      <xdr:rowOff>215693</xdr:rowOff>
    </xdr:from>
    <xdr:to>
      <xdr:col>11</xdr:col>
      <xdr:colOff>1277225</xdr:colOff>
      <xdr:row>16</xdr:row>
      <xdr:rowOff>237967</xdr:rowOff>
    </xdr:to>
    <xdr:sp macro="" textlink="" fLocksText="0">
      <xdr:nvSpPr>
        <xdr:cNvPr id="31" name="Text Box 163"/>
        <xdr:cNvSpPr txBox="1">
          <a:spLocks noChangeArrowheads="1"/>
        </xdr:cNvSpPr>
      </xdr:nvSpPr>
      <xdr:spPr bwMode="auto">
        <a:xfrm>
          <a:off x="12432905" y="6166913"/>
          <a:ext cx="0" cy="235634"/>
        </a:xfrm>
        <a:prstGeom prst="rect">
          <a:avLst/>
        </a:prstGeom>
        <a:noFill/>
        <a:ln w="9525">
          <a:noFill/>
          <a:round/>
          <a:headEnd/>
          <a:tailEnd/>
        </a:ln>
        <a:effectLst/>
      </xdr:spPr>
      <xdr:txBody>
        <a:bodyPr vertOverflow="clip" wrap="square" lIns="20160" tIns="20160" rIns="20160" bIns="20160" anchor="t"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13</xdr:col>
      <xdr:colOff>1577340</xdr:colOff>
      <xdr:row>16</xdr:row>
      <xdr:rowOff>7620</xdr:rowOff>
    </xdr:from>
    <xdr:to>
      <xdr:col>13</xdr:col>
      <xdr:colOff>1729740</xdr:colOff>
      <xdr:row>16</xdr:row>
      <xdr:rowOff>297180</xdr:rowOff>
    </xdr:to>
    <xdr:sp macro="" textlink="" fLocksText="0">
      <xdr:nvSpPr>
        <xdr:cNvPr id="32" name="Text Box 163"/>
        <xdr:cNvSpPr txBox="1">
          <a:spLocks noChangeArrowheads="1"/>
        </xdr:cNvSpPr>
      </xdr:nvSpPr>
      <xdr:spPr bwMode="auto">
        <a:xfrm flipH="1">
          <a:off x="14401800" y="6172200"/>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11</xdr:col>
      <xdr:colOff>1086725</xdr:colOff>
      <xdr:row>16</xdr:row>
      <xdr:rowOff>1035719</xdr:rowOff>
    </xdr:from>
    <xdr:to>
      <xdr:col>11</xdr:col>
      <xdr:colOff>1277225</xdr:colOff>
      <xdr:row>17</xdr:row>
      <xdr:rowOff>196933</xdr:rowOff>
    </xdr:to>
    <xdr:sp macro="" textlink="" fLocksText="0">
      <xdr:nvSpPr>
        <xdr:cNvPr id="33" name="Text Box 163"/>
        <xdr:cNvSpPr txBox="1">
          <a:spLocks noChangeArrowheads="1"/>
        </xdr:cNvSpPr>
      </xdr:nvSpPr>
      <xdr:spPr bwMode="auto">
        <a:xfrm>
          <a:off x="12432905" y="7177439"/>
          <a:ext cx="0" cy="197534"/>
        </a:xfrm>
        <a:prstGeom prst="rect">
          <a:avLst/>
        </a:prstGeom>
        <a:noFill/>
        <a:ln w="9525">
          <a:noFill/>
          <a:round/>
          <a:headEnd/>
          <a:tailEnd/>
        </a:ln>
        <a:effectLst/>
      </xdr:spPr>
      <xdr:txBody>
        <a:bodyPr vertOverflow="clip" wrap="square" lIns="20160" tIns="20160" rIns="20160" bIns="20160" anchor="t"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3</xdr:col>
      <xdr:colOff>3638844</xdr:colOff>
      <xdr:row>16</xdr:row>
      <xdr:rowOff>3516</xdr:rowOff>
    </xdr:from>
    <xdr:to>
      <xdr:col>4</xdr:col>
      <xdr:colOff>1759</xdr:colOff>
      <xdr:row>16</xdr:row>
      <xdr:rowOff>277836</xdr:rowOff>
    </xdr:to>
    <xdr:sp macro="" textlink="" fLocksText="0">
      <xdr:nvSpPr>
        <xdr:cNvPr id="34" name="Text Box 163"/>
        <xdr:cNvSpPr txBox="1">
          <a:spLocks noChangeArrowheads="1"/>
        </xdr:cNvSpPr>
      </xdr:nvSpPr>
      <xdr:spPr bwMode="auto">
        <a:xfrm>
          <a:off x="3996984" y="4255476"/>
          <a:ext cx="5275" cy="274320"/>
        </a:xfrm>
        <a:prstGeom prst="rect">
          <a:avLst/>
        </a:prstGeom>
        <a:noFill/>
        <a:ln w="9525">
          <a:noFill/>
          <a:round/>
          <a:headEnd/>
          <a:tailEnd/>
        </a:ln>
        <a:effectLst/>
      </xdr:spPr>
      <xdr:txBody>
        <a:bodyPr vertOverflow="clip" wrap="square" lIns="20160" tIns="20160" rIns="20160" bIns="20160" anchor="t" upright="1"/>
        <a:lstStyle/>
        <a:p>
          <a:pPr algn="l" rtl="0">
            <a:defRPr sz="1000"/>
          </a:pPr>
          <a:endParaRPr lang="de-DE" sz="2000" b="1" i="0" u="none" strike="noStrike" baseline="0">
            <a:solidFill>
              <a:srgbClr val="FF0000"/>
            </a:solidFill>
            <a:latin typeface="Monotype Corsiva"/>
          </a:endParaRPr>
        </a:p>
      </xdr:txBody>
    </xdr:sp>
    <xdr:clientData/>
  </xdr:twoCellAnchor>
  <xdr:twoCellAnchor>
    <xdr:from>
      <xdr:col>6</xdr:col>
      <xdr:colOff>1578237</xdr:colOff>
      <xdr:row>16</xdr:row>
      <xdr:rowOff>16733</xdr:rowOff>
    </xdr:from>
    <xdr:to>
      <xdr:col>6</xdr:col>
      <xdr:colOff>1730637</xdr:colOff>
      <xdr:row>16</xdr:row>
      <xdr:rowOff>306293</xdr:rowOff>
    </xdr:to>
    <xdr:sp macro="" textlink="" fLocksText="0">
      <xdr:nvSpPr>
        <xdr:cNvPr id="36" name="Text Box 163"/>
        <xdr:cNvSpPr txBox="1">
          <a:spLocks noChangeArrowheads="1"/>
        </xdr:cNvSpPr>
      </xdr:nvSpPr>
      <xdr:spPr bwMode="auto">
        <a:xfrm flipH="1">
          <a:off x="7894370" y="4656466"/>
          <a:ext cx="152400" cy="28956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11</xdr:col>
      <xdr:colOff>1086725</xdr:colOff>
      <xdr:row>15</xdr:row>
      <xdr:rowOff>215693</xdr:rowOff>
    </xdr:from>
    <xdr:to>
      <xdr:col>11</xdr:col>
      <xdr:colOff>1277225</xdr:colOff>
      <xdr:row>16</xdr:row>
      <xdr:rowOff>237967</xdr:rowOff>
    </xdr:to>
    <xdr:sp macro="" textlink="" fLocksText="0">
      <xdr:nvSpPr>
        <xdr:cNvPr id="38" name="Text Box 163"/>
        <xdr:cNvSpPr txBox="1">
          <a:spLocks noChangeArrowheads="1"/>
        </xdr:cNvSpPr>
      </xdr:nvSpPr>
      <xdr:spPr bwMode="auto">
        <a:xfrm>
          <a:off x="12272885" y="4254293"/>
          <a:ext cx="0" cy="235634"/>
        </a:xfrm>
        <a:prstGeom prst="rect">
          <a:avLst/>
        </a:prstGeom>
        <a:noFill/>
        <a:ln w="9525">
          <a:noFill/>
          <a:round/>
          <a:headEnd/>
          <a:tailEnd/>
        </a:ln>
        <a:effectLst/>
      </xdr:spPr>
      <xdr:txBody>
        <a:bodyPr vertOverflow="clip" wrap="square" lIns="20160" tIns="20160" rIns="20160" bIns="20160" anchor="t"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11</xdr:col>
      <xdr:colOff>708660</xdr:colOff>
      <xdr:row>16</xdr:row>
      <xdr:rowOff>5378</xdr:rowOff>
    </xdr:from>
    <xdr:to>
      <xdr:col>11</xdr:col>
      <xdr:colOff>857922</xdr:colOff>
      <xdr:row>16</xdr:row>
      <xdr:rowOff>295835</xdr:rowOff>
    </xdr:to>
    <xdr:sp macro="" textlink="" fLocksText="0">
      <xdr:nvSpPr>
        <xdr:cNvPr id="39" name="Text Box 163"/>
        <xdr:cNvSpPr txBox="1">
          <a:spLocks noChangeArrowheads="1"/>
        </xdr:cNvSpPr>
      </xdr:nvSpPr>
      <xdr:spPr bwMode="auto">
        <a:xfrm flipH="1">
          <a:off x="12070080" y="4257338"/>
          <a:ext cx="149262" cy="290457"/>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de-DE" sz="2000" b="1" i="0" u="none" strike="noStrike" baseline="0">
              <a:solidFill>
                <a:srgbClr val="FF0000"/>
              </a:solidFill>
              <a:latin typeface="Monotype Corsiva"/>
            </a:rPr>
            <a:t>i</a:t>
          </a:r>
        </a:p>
      </xdr:txBody>
    </xdr:sp>
    <xdr:clientData/>
  </xdr:twoCellAnchor>
  <xdr:twoCellAnchor>
    <xdr:from>
      <xdr:col>2</xdr:col>
      <xdr:colOff>3638844</xdr:colOff>
      <xdr:row>16</xdr:row>
      <xdr:rowOff>3516</xdr:rowOff>
    </xdr:from>
    <xdr:to>
      <xdr:col>3</xdr:col>
      <xdr:colOff>1759</xdr:colOff>
      <xdr:row>16</xdr:row>
      <xdr:rowOff>277836</xdr:rowOff>
    </xdr:to>
    <xdr:sp macro="" textlink="" fLocksText="0">
      <xdr:nvSpPr>
        <xdr:cNvPr id="41" name="Text Box 163"/>
        <xdr:cNvSpPr txBox="1">
          <a:spLocks noChangeArrowheads="1"/>
        </xdr:cNvSpPr>
      </xdr:nvSpPr>
      <xdr:spPr bwMode="auto">
        <a:xfrm>
          <a:off x="3996984" y="4255476"/>
          <a:ext cx="5275" cy="274320"/>
        </a:xfrm>
        <a:prstGeom prst="rect">
          <a:avLst/>
        </a:prstGeom>
        <a:noFill/>
        <a:ln w="9525">
          <a:noFill/>
          <a:round/>
          <a:headEnd/>
          <a:tailEnd/>
        </a:ln>
        <a:effectLst/>
      </xdr:spPr>
      <xdr:txBody>
        <a:bodyPr vertOverflow="clip" wrap="square" lIns="20160" tIns="20160" rIns="20160" bIns="20160" anchor="t" upright="1"/>
        <a:lstStyle/>
        <a:p>
          <a:pPr algn="l" rtl="0">
            <a:defRPr sz="1000"/>
          </a:pPr>
          <a:endParaRPr lang="de-DE" sz="2000" b="1" i="0" u="none" strike="noStrike" baseline="0">
            <a:solidFill>
              <a:srgbClr val="FF0000"/>
            </a:solidFill>
            <a:latin typeface="Monotype Corsiva"/>
          </a:endParaRPr>
        </a:p>
      </xdr:txBody>
    </xdr:sp>
    <xdr:clientData/>
  </xdr:twoCellAnchor>
</xdr:wsDr>
</file>

<file path=xl/tables/table1.xml><?xml version="1.0" encoding="utf-8"?>
<table xmlns="http://schemas.openxmlformats.org/spreadsheetml/2006/main" id="3" name="Tabelle24" displayName="Tabelle24" ref="A4:A8" totalsRowShown="0" headerRowDxfId="53" headerRowBorderDxfId="52" tableBorderDxfId="51" totalsRowBorderDxfId="50">
  <autoFilter ref="A4:A8"/>
  <tableColumns count="1">
    <tableColumn id="1" name="Spalte1" dataDxfId="49"/>
  </tableColumns>
  <tableStyleInfo name="TableStyleMedium11"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87.xml"/><Relationship Id="rId13" Type="http://schemas.openxmlformats.org/officeDocument/2006/relationships/ctrlProp" Target="../ctrlProps/ctrlProp92.xml"/><Relationship Id="rId3" Type="http://schemas.openxmlformats.org/officeDocument/2006/relationships/ctrlProp" Target="../ctrlProps/ctrlProp82.xml"/><Relationship Id="rId7" Type="http://schemas.openxmlformats.org/officeDocument/2006/relationships/ctrlProp" Target="../ctrlProps/ctrlProp86.xml"/><Relationship Id="rId12" Type="http://schemas.openxmlformats.org/officeDocument/2006/relationships/ctrlProp" Target="../ctrlProps/ctrlProp91.xml"/><Relationship Id="rId2" Type="http://schemas.openxmlformats.org/officeDocument/2006/relationships/vmlDrawing" Target="../drawings/vmlDrawing6.vml"/><Relationship Id="rId16" Type="http://schemas.openxmlformats.org/officeDocument/2006/relationships/comments" Target="../comments6.xml"/><Relationship Id="rId1" Type="http://schemas.openxmlformats.org/officeDocument/2006/relationships/drawing" Target="../drawings/drawing10.xml"/><Relationship Id="rId6" Type="http://schemas.openxmlformats.org/officeDocument/2006/relationships/ctrlProp" Target="../ctrlProps/ctrlProp85.xml"/><Relationship Id="rId11" Type="http://schemas.openxmlformats.org/officeDocument/2006/relationships/ctrlProp" Target="../ctrlProps/ctrlProp90.xml"/><Relationship Id="rId5" Type="http://schemas.openxmlformats.org/officeDocument/2006/relationships/ctrlProp" Target="../ctrlProps/ctrlProp84.xml"/><Relationship Id="rId15" Type="http://schemas.openxmlformats.org/officeDocument/2006/relationships/ctrlProp" Target="../ctrlProps/ctrlProp94.xml"/><Relationship Id="rId10" Type="http://schemas.openxmlformats.org/officeDocument/2006/relationships/ctrlProp" Target="../ctrlProps/ctrlProp89.xml"/><Relationship Id="rId4" Type="http://schemas.openxmlformats.org/officeDocument/2006/relationships/ctrlProp" Target="../ctrlProps/ctrlProp83.xml"/><Relationship Id="rId9" Type="http://schemas.openxmlformats.org/officeDocument/2006/relationships/ctrlProp" Target="../ctrlProps/ctrlProp88.xml"/><Relationship Id="rId14" Type="http://schemas.openxmlformats.org/officeDocument/2006/relationships/ctrlProp" Target="../ctrlProps/ctrlProp93.xml"/></Relationships>
</file>

<file path=xl/worksheets/_rels/sheet12.xml.rels><?xml version="1.0" encoding="UTF-8" standalone="yes"?>
<Relationships xmlns="http://schemas.openxmlformats.org/package/2006/relationships"><Relationship Id="rId13" Type="http://schemas.openxmlformats.org/officeDocument/2006/relationships/ctrlProp" Target="../ctrlProps/ctrlProp105.xml"/><Relationship Id="rId18" Type="http://schemas.openxmlformats.org/officeDocument/2006/relationships/ctrlProp" Target="../ctrlProps/ctrlProp110.xml"/><Relationship Id="rId26" Type="http://schemas.openxmlformats.org/officeDocument/2006/relationships/ctrlProp" Target="../ctrlProps/ctrlProp118.xml"/><Relationship Id="rId39" Type="http://schemas.openxmlformats.org/officeDocument/2006/relationships/ctrlProp" Target="../ctrlProps/ctrlProp131.xml"/><Relationship Id="rId21" Type="http://schemas.openxmlformats.org/officeDocument/2006/relationships/ctrlProp" Target="../ctrlProps/ctrlProp113.xml"/><Relationship Id="rId34" Type="http://schemas.openxmlformats.org/officeDocument/2006/relationships/ctrlProp" Target="../ctrlProps/ctrlProp126.xml"/><Relationship Id="rId42" Type="http://schemas.openxmlformats.org/officeDocument/2006/relationships/ctrlProp" Target="../ctrlProps/ctrlProp134.xml"/><Relationship Id="rId47" Type="http://schemas.openxmlformats.org/officeDocument/2006/relationships/ctrlProp" Target="../ctrlProps/ctrlProp139.xml"/><Relationship Id="rId50" Type="http://schemas.openxmlformats.org/officeDocument/2006/relationships/ctrlProp" Target="../ctrlProps/ctrlProp142.xml"/><Relationship Id="rId55" Type="http://schemas.openxmlformats.org/officeDocument/2006/relationships/ctrlProp" Target="../ctrlProps/ctrlProp147.xml"/><Relationship Id="rId7" Type="http://schemas.openxmlformats.org/officeDocument/2006/relationships/ctrlProp" Target="../ctrlProps/ctrlProp99.xml"/><Relationship Id="rId12" Type="http://schemas.openxmlformats.org/officeDocument/2006/relationships/ctrlProp" Target="../ctrlProps/ctrlProp104.xml"/><Relationship Id="rId17" Type="http://schemas.openxmlformats.org/officeDocument/2006/relationships/ctrlProp" Target="../ctrlProps/ctrlProp109.xml"/><Relationship Id="rId25" Type="http://schemas.openxmlformats.org/officeDocument/2006/relationships/ctrlProp" Target="../ctrlProps/ctrlProp117.xml"/><Relationship Id="rId33" Type="http://schemas.openxmlformats.org/officeDocument/2006/relationships/ctrlProp" Target="../ctrlProps/ctrlProp125.xml"/><Relationship Id="rId38" Type="http://schemas.openxmlformats.org/officeDocument/2006/relationships/ctrlProp" Target="../ctrlProps/ctrlProp130.xml"/><Relationship Id="rId46" Type="http://schemas.openxmlformats.org/officeDocument/2006/relationships/ctrlProp" Target="../ctrlProps/ctrlProp138.xml"/><Relationship Id="rId2" Type="http://schemas.openxmlformats.org/officeDocument/2006/relationships/vmlDrawing" Target="../drawings/vmlDrawing7.vml"/><Relationship Id="rId16" Type="http://schemas.openxmlformats.org/officeDocument/2006/relationships/ctrlProp" Target="../ctrlProps/ctrlProp108.xml"/><Relationship Id="rId20" Type="http://schemas.openxmlformats.org/officeDocument/2006/relationships/ctrlProp" Target="../ctrlProps/ctrlProp112.xml"/><Relationship Id="rId29" Type="http://schemas.openxmlformats.org/officeDocument/2006/relationships/ctrlProp" Target="../ctrlProps/ctrlProp121.xml"/><Relationship Id="rId41" Type="http://schemas.openxmlformats.org/officeDocument/2006/relationships/ctrlProp" Target="../ctrlProps/ctrlProp133.xml"/><Relationship Id="rId54" Type="http://schemas.openxmlformats.org/officeDocument/2006/relationships/ctrlProp" Target="../ctrlProps/ctrlProp146.xml"/><Relationship Id="rId1" Type="http://schemas.openxmlformats.org/officeDocument/2006/relationships/drawing" Target="../drawings/drawing11.xml"/><Relationship Id="rId6" Type="http://schemas.openxmlformats.org/officeDocument/2006/relationships/ctrlProp" Target="../ctrlProps/ctrlProp98.xml"/><Relationship Id="rId11" Type="http://schemas.openxmlformats.org/officeDocument/2006/relationships/ctrlProp" Target="../ctrlProps/ctrlProp103.xml"/><Relationship Id="rId24" Type="http://schemas.openxmlformats.org/officeDocument/2006/relationships/ctrlProp" Target="../ctrlProps/ctrlProp116.xml"/><Relationship Id="rId32" Type="http://schemas.openxmlformats.org/officeDocument/2006/relationships/ctrlProp" Target="../ctrlProps/ctrlProp124.xml"/><Relationship Id="rId37" Type="http://schemas.openxmlformats.org/officeDocument/2006/relationships/ctrlProp" Target="../ctrlProps/ctrlProp129.xml"/><Relationship Id="rId40" Type="http://schemas.openxmlformats.org/officeDocument/2006/relationships/ctrlProp" Target="../ctrlProps/ctrlProp132.xml"/><Relationship Id="rId45" Type="http://schemas.openxmlformats.org/officeDocument/2006/relationships/ctrlProp" Target="../ctrlProps/ctrlProp137.xml"/><Relationship Id="rId53" Type="http://schemas.openxmlformats.org/officeDocument/2006/relationships/ctrlProp" Target="../ctrlProps/ctrlProp145.xml"/><Relationship Id="rId5" Type="http://schemas.openxmlformats.org/officeDocument/2006/relationships/ctrlProp" Target="../ctrlProps/ctrlProp97.xml"/><Relationship Id="rId15" Type="http://schemas.openxmlformats.org/officeDocument/2006/relationships/ctrlProp" Target="../ctrlProps/ctrlProp107.xml"/><Relationship Id="rId23" Type="http://schemas.openxmlformats.org/officeDocument/2006/relationships/ctrlProp" Target="../ctrlProps/ctrlProp115.xml"/><Relationship Id="rId28" Type="http://schemas.openxmlformats.org/officeDocument/2006/relationships/ctrlProp" Target="../ctrlProps/ctrlProp120.xml"/><Relationship Id="rId36" Type="http://schemas.openxmlformats.org/officeDocument/2006/relationships/ctrlProp" Target="../ctrlProps/ctrlProp128.xml"/><Relationship Id="rId49" Type="http://schemas.openxmlformats.org/officeDocument/2006/relationships/ctrlProp" Target="../ctrlProps/ctrlProp141.xml"/><Relationship Id="rId10" Type="http://schemas.openxmlformats.org/officeDocument/2006/relationships/ctrlProp" Target="../ctrlProps/ctrlProp102.xml"/><Relationship Id="rId19" Type="http://schemas.openxmlformats.org/officeDocument/2006/relationships/ctrlProp" Target="../ctrlProps/ctrlProp111.xml"/><Relationship Id="rId31" Type="http://schemas.openxmlformats.org/officeDocument/2006/relationships/ctrlProp" Target="../ctrlProps/ctrlProp123.xml"/><Relationship Id="rId44" Type="http://schemas.openxmlformats.org/officeDocument/2006/relationships/ctrlProp" Target="../ctrlProps/ctrlProp136.xml"/><Relationship Id="rId52" Type="http://schemas.openxmlformats.org/officeDocument/2006/relationships/ctrlProp" Target="../ctrlProps/ctrlProp144.xml"/><Relationship Id="rId4" Type="http://schemas.openxmlformats.org/officeDocument/2006/relationships/ctrlProp" Target="../ctrlProps/ctrlProp96.xml"/><Relationship Id="rId9" Type="http://schemas.openxmlformats.org/officeDocument/2006/relationships/ctrlProp" Target="../ctrlProps/ctrlProp101.xml"/><Relationship Id="rId14" Type="http://schemas.openxmlformats.org/officeDocument/2006/relationships/ctrlProp" Target="../ctrlProps/ctrlProp106.xml"/><Relationship Id="rId22" Type="http://schemas.openxmlformats.org/officeDocument/2006/relationships/ctrlProp" Target="../ctrlProps/ctrlProp114.xml"/><Relationship Id="rId27" Type="http://schemas.openxmlformats.org/officeDocument/2006/relationships/ctrlProp" Target="../ctrlProps/ctrlProp119.xml"/><Relationship Id="rId30" Type="http://schemas.openxmlformats.org/officeDocument/2006/relationships/ctrlProp" Target="../ctrlProps/ctrlProp122.xml"/><Relationship Id="rId35" Type="http://schemas.openxmlformats.org/officeDocument/2006/relationships/ctrlProp" Target="../ctrlProps/ctrlProp127.xml"/><Relationship Id="rId43" Type="http://schemas.openxmlformats.org/officeDocument/2006/relationships/ctrlProp" Target="../ctrlProps/ctrlProp135.xml"/><Relationship Id="rId48" Type="http://schemas.openxmlformats.org/officeDocument/2006/relationships/ctrlProp" Target="../ctrlProps/ctrlProp140.xml"/><Relationship Id="rId56" Type="http://schemas.openxmlformats.org/officeDocument/2006/relationships/comments" Target="../comments7.xml"/><Relationship Id="rId8" Type="http://schemas.openxmlformats.org/officeDocument/2006/relationships/ctrlProp" Target="../ctrlProps/ctrlProp100.xml"/><Relationship Id="rId51" Type="http://schemas.openxmlformats.org/officeDocument/2006/relationships/ctrlProp" Target="../ctrlProps/ctrlProp143.xml"/><Relationship Id="rId3" Type="http://schemas.openxmlformats.org/officeDocument/2006/relationships/ctrlProp" Target="../ctrlProps/ctrlProp95.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3" Type="http://schemas.openxmlformats.org/officeDocument/2006/relationships/vmlDrawing" Target="../drawings/vmlDrawing2.v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omments" Target="../comments2.xml"/><Relationship Id="rId2" Type="http://schemas.openxmlformats.org/officeDocument/2006/relationships/drawing" Target="../drawings/drawing6.xml"/><Relationship Id="rId16" Type="http://schemas.openxmlformats.org/officeDocument/2006/relationships/ctrlProp" Target="../ctrlProps/ctrlProp37.xml"/><Relationship Id="rId1" Type="http://schemas.openxmlformats.org/officeDocument/2006/relationships/printerSettings" Target="../printerSettings/printerSettings3.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5" Type="http://schemas.openxmlformats.org/officeDocument/2006/relationships/ctrlProp" Target="../ctrlProps/ctrlProp36.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 Id="rId14" Type="http://schemas.openxmlformats.org/officeDocument/2006/relationships/ctrlProp" Target="../ctrlProps/ctrlProp3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43.xml"/><Relationship Id="rId13" Type="http://schemas.openxmlformats.org/officeDocument/2006/relationships/ctrlProp" Target="../ctrlProps/ctrlProp48.xml"/><Relationship Id="rId3" Type="http://schemas.openxmlformats.org/officeDocument/2006/relationships/ctrlProp" Target="../ctrlProps/ctrlProp38.xml"/><Relationship Id="rId7" Type="http://schemas.openxmlformats.org/officeDocument/2006/relationships/ctrlProp" Target="../ctrlProps/ctrlProp42.xml"/><Relationship Id="rId12" Type="http://schemas.openxmlformats.org/officeDocument/2006/relationships/ctrlProp" Target="../ctrlProps/ctrlProp47.xml"/><Relationship Id="rId2" Type="http://schemas.openxmlformats.org/officeDocument/2006/relationships/vmlDrawing" Target="../drawings/vmlDrawing3.vml"/><Relationship Id="rId16" Type="http://schemas.openxmlformats.org/officeDocument/2006/relationships/comments" Target="../comments3.xml"/><Relationship Id="rId1" Type="http://schemas.openxmlformats.org/officeDocument/2006/relationships/drawing" Target="../drawings/drawing7.xml"/><Relationship Id="rId6" Type="http://schemas.openxmlformats.org/officeDocument/2006/relationships/ctrlProp" Target="../ctrlProps/ctrlProp41.xml"/><Relationship Id="rId11" Type="http://schemas.openxmlformats.org/officeDocument/2006/relationships/ctrlProp" Target="../ctrlProps/ctrlProp46.xml"/><Relationship Id="rId5" Type="http://schemas.openxmlformats.org/officeDocument/2006/relationships/ctrlProp" Target="../ctrlProps/ctrlProp40.xml"/><Relationship Id="rId15" Type="http://schemas.openxmlformats.org/officeDocument/2006/relationships/ctrlProp" Target="../ctrlProps/ctrlProp50.xml"/><Relationship Id="rId10" Type="http://schemas.openxmlformats.org/officeDocument/2006/relationships/ctrlProp" Target="../ctrlProps/ctrlProp45.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5.xml"/><Relationship Id="rId13" Type="http://schemas.openxmlformats.org/officeDocument/2006/relationships/ctrlProp" Target="../ctrlProps/ctrlProp60.xml"/><Relationship Id="rId18" Type="http://schemas.openxmlformats.org/officeDocument/2006/relationships/ctrlProp" Target="../ctrlProps/ctrlProp65.xml"/><Relationship Id="rId3" Type="http://schemas.openxmlformats.org/officeDocument/2006/relationships/vmlDrawing" Target="../drawings/vmlDrawing4.vml"/><Relationship Id="rId21" Type="http://schemas.openxmlformats.org/officeDocument/2006/relationships/ctrlProp" Target="../ctrlProps/ctrlProp68.xml"/><Relationship Id="rId7" Type="http://schemas.openxmlformats.org/officeDocument/2006/relationships/ctrlProp" Target="../ctrlProps/ctrlProp54.xml"/><Relationship Id="rId12" Type="http://schemas.openxmlformats.org/officeDocument/2006/relationships/ctrlProp" Target="../ctrlProps/ctrlProp59.xml"/><Relationship Id="rId17" Type="http://schemas.openxmlformats.org/officeDocument/2006/relationships/ctrlProp" Target="../ctrlProps/ctrlProp64.xml"/><Relationship Id="rId2" Type="http://schemas.openxmlformats.org/officeDocument/2006/relationships/drawing" Target="../drawings/drawing8.xml"/><Relationship Id="rId16" Type="http://schemas.openxmlformats.org/officeDocument/2006/relationships/ctrlProp" Target="../ctrlProps/ctrlProp63.xml"/><Relationship Id="rId20" Type="http://schemas.openxmlformats.org/officeDocument/2006/relationships/ctrlProp" Target="../ctrlProps/ctrlProp67.xml"/><Relationship Id="rId1" Type="http://schemas.openxmlformats.org/officeDocument/2006/relationships/printerSettings" Target="../printerSettings/printerSettings4.bin"/><Relationship Id="rId6" Type="http://schemas.openxmlformats.org/officeDocument/2006/relationships/ctrlProp" Target="../ctrlProps/ctrlProp53.xml"/><Relationship Id="rId11" Type="http://schemas.openxmlformats.org/officeDocument/2006/relationships/ctrlProp" Target="../ctrlProps/ctrlProp58.xml"/><Relationship Id="rId5" Type="http://schemas.openxmlformats.org/officeDocument/2006/relationships/ctrlProp" Target="../ctrlProps/ctrlProp52.xml"/><Relationship Id="rId15" Type="http://schemas.openxmlformats.org/officeDocument/2006/relationships/ctrlProp" Target="../ctrlProps/ctrlProp62.xml"/><Relationship Id="rId10" Type="http://schemas.openxmlformats.org/officeDocument/2006/relationships/ctrlProp" Target="../ctrlProps/ctrlProp57.xml"/><Relationship Id="rId19" Type="http://schemas.openxmlformats.org/officeDocument/2006/relationships/ctrlProp" Target="../ctrlProps/ctrlProp66.xml"/><Relationship Id="rId4" Type="http://schemas.openxmlformats.org/officeDocument/2006/relationships/ctrlProp" Target="../ctrlProps/ctrlProp51.xml"/><Relationship Id="rId9" Type="http://schemas.openxmlformats.org/officeDocument/2006/relationships/ctrlProp" Target="../ctrlProps/ctrlProp56.xml"/><Relationship Id="rId14" Type="http://schemas.openxmlformats.org/officeDocument/2006/relationships/ctrlProp" Target="../ctrlProps/ctrlProp61.xml"/><Relationship Id="rId22" Type="http://schemas.openxmlformats.org/officeDocument/2006/relationships/comments" Target="../comments4.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74.xml"/><Relationship Id="rId13" Type="http://schemas.openxmlformats.org/officeDocument/2006/relationships/ctrlProp" Target="../ctrlProps/ctrlProp79.xml"/><Relationship Id="rId3" Type="http://schemas.openxmlformats.org/officeDocument/2006/relationships/ctrlProp" Target="../ctrlProps/ctrlProp69.xml"/><Relationship Id="rId7" Type="http://schemas.openxmlformats.org/officeDocument/2006/relationships/ctrlProp" Target="../ctrlProps/ctrlProp73.xml"/><Relationship Id="rId12" Type="http://schemas.openxmlformats.org/officeDocument/2006/relationships/ctrlProp" Target="../ctrlProps/ctrlProp78.xml"/><Relationship Id="rId2" Type="http://schemas.openxmlformats.org/officeDocument/2006/relationships/vmlDrawing" Target="../drawings/vmlDrawing5.vml"/><Relationship Id="rId16" Type="http://schemas.openxmlformats.org/officeDocument/2006/relationships/comments" Target="../comments5.xml"/><Relationship Id="rId1" Type="http://schemas.openxmlformats.org/officeDocument/2006/relationships/drawing" Target="../drawings/drawing9.xml"/><Relationship Id="rId6" Type="http://schemas.openxmlformats.org/officeDocument/2006/relationships/ctrlProp" Target="../ctrlProps/ctrlProp72.xml"/><Relationship Id="rId11" Type="http://schemas.openxmlformats.org/officeDocument/2006/relationships/ctrlProp" Target="../ctrlProps/ctrlProp77.xml"/><Relationship Id="rId5" Type="http://schemas.openxmlformats.org/officeDocument/2006/relationships/ctrlProp" Target="../ctrlProps/ctrlProp71.xml"/><Relationship Id="rId15" Type="http://schemas.openxmlformats.org/officeDocument/2006/relationships/ctrlProp" Target="../ctrlProps/ctrlProp81.xml"/><Relationship Id="rId10" Type="http://schemas.openxmlformats.org/officeDocument/2006/relationships/ctrlProp" Target="../ctrlProps/ctrlProp76.xml"/><Relationship Id="rId4" Type="http://schemas.openxmlformats.org/officeDocument/2006/relationships/ctrlProp" Target="../ctrlProps/ctrlProp70.xml"/><Relationship Id="rId9" Type="http://schemas.openxmlformats.org/officeDocument/2006/relationships/ctrlProp" Target="../ctrlProps/ctrlProp75.xml"/><Relationship Id="rId14" Type="http://schemas.openxmlformats.org/officeDocument/2006/relationships/ctrlProp" Target="../ctrlProps/ctrlProp8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
  <sheetViews>
    <sheetView showGridLines="0" tabSelected="1" topLeftCell="A2" zoomScale="90" zoomScaleNormal="90" workbookViewId="0">
      <selection activeCell="X36" sqref="X36"/>
    </sheetView>
  </sheetViews>
  <sheetFormatPr baseColWidth="10" defaultRowHeight="14.4"/>
  <cols>
    <col min="1" max="1" width="11.5546875" customWidth="1"/>
  </cols>
  <sheetData>
    <row r="1" hidden="1"/>
  </sheetData>
  <sheetProtection password="CC30" sheet="1" objects="1" scenarios="1"/>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3:A8"/>
  <sheetViews>
    <sheetView workbookViewId="0">
      <selection activeCell="A7" sqref="A7"/>
    </sheetView>
  </sheetViews>
  <sheetFormatPr baseColWidth="10" defaultRowHeight="14.4"/>
  <cols>
    <col min="1" max="1" width="57.109375" customWidth="1"/>
  </cols>
  <sheetData>
    <row r="3" spans="1:1" ht="54.6" customHeight="1">
      <c r="A3" s="12" t="s">
        <v>29</v>
      </c>
    </row>
    <row r="4" spans="1:1" ht="1.95" customHeight="1">
      <c r="A4" s="13" t="s">
        <v>18</v>
      </c>
    </row>
    <row r="5" spans="1:1">
      <c r="A5" s="14" t="s">
        <v>31</v>
      </c>
    </row>
    <row r="6" spans="1:1">
      <c r="A6" s="14" t="s">
        <v>28</v>
      </c>
    </row>
    <row r="7" spans="1:1">
      <c r="A7" s="14" t="s">
        <v>30</v>
      </c>
    </row>
    <row r="8" spans="1:1">
      <c r="A8" s="14" t="s">
        <v>38</v>
      </c>
    </row>
  </sheetData>
  <pageMargins left="0.7" right="0.7" top="0.78740157499999996" bottom="0.78740157499999996" header="0.3" footer="0.3"/>
  <tableParts count="1">
    <tablePart r:id="rId1"/>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AH130"/>
  <sheetViews>
    <sheetView showGridLines="0" topLeftCell="A10" workbookViewId="0">
      <selection activeCell="A15" sqref="A15:C16"/>
    </sheetView>
  </sheetViews>
  <sheetFormatPr baseColWidth="10" defaultRowHeight="14.4"/>
  <cols>
    <col min="1" max="1" width="6" customWidth="1"/>
    <col min="2" max="2" width="51.6640625" customWidth="1"/>
    <col min="3" max="3" width="3" customWidth="1"/>
    <col min="4" max="4" width="25.6640625" customWidth="1"/>
    <col min="5" max="5" width="5.6640625" customWidth="1"/>
    <col min="6" max="6" width="25.6640625" customWidth="1"/>
    <col min="7" max="7" width="5.6640625" customWidth="1"/>
    <col min="8" max="8" width="25.6640625" customWidth="1"/>
    <col min="9" max="9" width="5.6640625" customWidth="1"/>
    <col min="10" max="11" width="13.33203125" customWidth="1"/>
    <col min="12" max="12" width="5.6640625" customWidth="1"/>
    <col min="13" max="13" width="25.6640625" customWidth="1"/>
    <col min="14" max="14" width="5.6640625" customWidth="1"/>
    <col min="15" max="15" width="41" customWidth="1"/>
    <col min="16" max="16" width="41" style="50" customWidth="1"/>
    <col min="17" max="17" width="11.5546875" style="50"/>
    <col min="18" max="21" width="11.5546875" style="50" bestFit="1" customWidth="1"/>
    <col min="22" max="22" width="25.44140625" style="50" customWidth="1"/>
    <col min="23" max="27" width="11.5546875" style="50" bestFit="1" customWidth="1"/>
    <col min="28" max="28" width="12.33203125" style="50" bestFit="1" customWidth="1"/>
    <col min="29" max="29" width="11.5546875" style="50" bestFit="1" customWidth="1"/>
    <col min="30" max="32" width="11.5546875" style="50"/>
  </cols>
  <sheetData>
    <row r="1" spans="1:34" ht="21">
      <c r="A1" s="47" t="s">
        <v>73</v>
      </c>
    </row>
    <row r="2" spans="1:34" s="31" customFormat="1" ht="43.95" customHeight="1">
      <c r="A2" s="560" t="s">
        <v>99</v>
      </c>
      <c r="B2" s="561"/>
      <c r="C2" s="561"/>
      <c r="D2" s="561"/>
      <c r="E2" s="561"/>
      <c r="F2" s="561"/>
      <c r="G2" s="561"/>
      <c r="O2" s="32"/>
      <c r="P2" s="80"/>
      <c r="Q2" s="80"/>
      <c r="R2" s="81"/>
      <c r="S2" s="81"/>
      <c r="T2" s="81"/>
      <c r="U2" s="81"/>
      <c r="V2" s="81"/>
      <c r="W2" s="81"/>
      <c r="X2" s="81"/>
      <c r="Y2" s="81"/>
      <c r="Z2" s="81"/>
      <c r="AA2" s="81"/>
      <c r="AB2" s="81"/>
      <c r="AC2" s="81"/>
      <c r="AD2" s="81"/>
      <c r="AE2" s="81"/>
      <c r="AF2" s="81"/>
    </row>
    <row r="3" spans="1:34" ht="27" customHeight="1">
      <c r="A3" s="562" t="s">
        <v>66</v>
      </c>
      <c r="B3" s="562"/>
      <c r="C3" s="563"/>
      <c r="D3" s="563"/>
      <c r="E3" s="563"/>
      <c r="F3" s="563"/>
      <c r="G3" s="563"/>
      <c r="O3" s="2"/>
      <c r="P3" s="55"/>
      <c r="Q3" s="55"/>
      <c r="R3" s="54"/>
      <c r="S3" s="54"/>
      <c r="T3" s="54"/>
      <c r="U3" s="82"/>
      <c r="V3" s="83"/>
      <c r="W3" s="83"/>
      <c r="X3" s="54"/>
      <c r="Y3" s="54"/>
      <c r="Z3" s="54"/>
      <c r="AA3" s="54"/>
      <c r="AB3" s="54"/>
      <c r="AC3" s="54"/>
      <c r="AD3" s="54"/>
    </row>
    <row r="4" spans="1:34" s="3" customFormat="1" ht="10.199999999999999" customHeight="1">
      <c r="A4" s="425"/>
      <c r="B4" s="425"/>
      <c r="C4" s="425"/>
      <c r="D4" s="425"/>
      <c r="E4" s="425"/>
      <c r="F4" s="425"/>
      <c r="G4" s="425"/>
      <c r="H4" s="425"/>
      <c r="I4" s="425"/>
      <c r="J4" s="425"/>
      <c r="K4" s="425"/>
      <c r="L4" s="425"/>
      <c r="M4" s="16"/>
      <c r="N4" s="16"/>
      <c r="O4" s="16"/>
      <c r="P4" s="55"/>
      <c r="Q4" s="55"/>
      <c r="R4" s="54"/>
      <c r="S4" s="51"/>
      <c r="T4" s="51"/>
      <c r="U4" s="557"/>
      <c r="V4" s="557"/>
      <c r="W4" s="557"/>
      <c r="X4" s="30"/>
      <c r="Y4" s="30"/>
      <c r="Z4" s="30"/>
      <c r="AA4" s="30"/>
      <c r="AB4" s="30"/>
      <c r="AC4" s="30"/>
      <c r="AD4" s="30"/>
      <c r="AE4" s="30"/>
      <c r="AF4" s="30"/>
    </row>
    <row r="5" spans="1:34" ht="163.95" customHeight="1">
      <c r="A5" s="425" t="s">
        <v>95</v>
      </c>
      <c r="B5" s="425"/>
      <c r="C5" s="425"/>
      <c r="D5" s="425"/>
      <c r="E5" s="425"/>
      <c r="F5" s="425"/>
      <c r="G5" s="425"/>
      <c r="H5" s="425"/>
      <c r="I5" s="425"/>
      <c r="J5" s="425"/>
      <c r="K5" s="425"/>
      <c r="L5" s="425"/>
      <c r="M5" s="425"/>
      <c r="O5" s="2"/>
      <c r="P5" s="55"/>
      <c r="Q5" s="55"/>
      <c r="R5" s="140"/>
      <c r="S5" s="57"/>
      <c r="T5" s="57"/>
      <c r="U5" s="557"/>
      <c r="V5" s="557"/>
      <c r="W5" s="557"/>
      <c r="X5" s="54"/>
      <c r="Y5" s="54"/>
    </row>
    <row r="6" spans="1:34" ht="10.199999999999999" customHeight="1">
      <c r="A6" s="135"/>
      <c r="B6" s="135"/>
      <c r="C6" s="135"/>
      <c r="D6" s="135"/>
      <c r="E6" s="135"/>
      <c r="F6" s="135"/>
      <c r="G6" s="135"/>
      <c r="H6" s="2"/>
      <c r="I6" s="2"/>
      <c r="J6" s="2"/>
      <c r="K6" s="2"/>
      <c r="L6" s="2"/>
      <c r="O6" s="2"/>
      <c r="P6" s="55"/>
      <c r="Q6" s="55"/>
      <c r="R6" s="54"/>
      <c r="S6" s="54"/>
      <c r="T6" s="54"/>
      <c r="U6" s="557"/>
      <c r="V6" s="557"/>
      <c r="W6" s="557"/>
      <c r="X6" s="57"/>
      <c r="Y6" s="57"/>
      <c r="Z6" s="57"/>
      <c r="AA6" s="54"/>
      <c r="AB6" s="54"/>
      <c r="AC6" s="54"/>
      <c r="AD6" s="54"/>
      <c r="AG6" s="17"/>
      <c r="AH6" s="17"/>
    </row>
    <row r="7" spans="1:34" ht="15.6">
      <c r="A7" s="109"/>
      <c r="B7" s="417"/>
      <c r="C7" s="418"/>
      <c r="D7" s="415" t="s">
        <v>51</v>
      </c>
      <c r="E7" s="415"/>
      <c r="F7" s="415"/>
      <c r="G7" s="415"/>
      <c r="H7" s="21"/>
      <c r="I7" s="18"/>
      <c r="J7" s="18"/>
      <c r="K7" s="18"/>
      <c r="L7" s="18"/>
      <c r="M7" s="1"/>
      <c r="O7" s="2"/>
      <c r="P7" s="55"/>
      <c r="Q7" s="55"/>
      <c r="R7" s="558"/>
      <c r="S7" s="558"/>
      <c r="T7" s="54"/>
      <c r="U7" s="557"/>
      <c r="V7" s="557"/>
      <c r="W7" s="557"/>
      <c r="X7" s="54" t="s">
        <v>26</v>
      </c>
      <c r="Y7" s="54" t="s">
        <v>24</v>
      </c>
      <c r="Z7" s="54" t="s">
        <v>25</v>
      </c>
      <c r="AA7" s="54"/>
      <c r="AB7" s="54"/>
      <c r="AC7" s="54"/>
      <c r="AD7" s="54"/>
      <c r="AG7" s="17"/>
      <c r="AH7" s="17"/>
    </row>
    <row r="8" spans="1:34" ht="30" customHeight="1">
      <c r="A8" s="39" t="s">
        <v>1</v>
      </c>
      <c r="B8" s="498" t="s">
        <v>69</v>
      </c>
      <c r="C8" s="499"/>
      <c r="D8" s="543"/>
      <c r="E8" s="544"/>
      <c r="F8" s="544"/>
      <c r="G8" s="545"/>
      <c r="H8" s="21"/>
      <c r="I8" s="18"/>
      <c r="J8" s="18"/>
      <c r="K8" s="18"/>
      <c r="L8" s="18"/>
      <c r="M8" s="18"/>
      <c r="N8" s="18"/>
      <c r="O8" s="18"/>
      <c r="P8" s="84"/>
      <c r="Q8" s="55"/>
      <c r="R8" s="559"/>
      <c r="S8" s="559"/>
      <c r="T8" s="141"/>
      <c r="U8" s="85">
        <f>D8*10</f>
        <v>0</v>
      </c>
      <c r="V8" s="86"/>
      <c r="W8" s="141"/>
      <c r="X8" s="141">
        <f>AB8*U8</f>
        <v>0</v>
      </c>
      <c r="Y8" s="141">
        <f>AC8*U8</f>
        <v>0</v>
      </c>
      <c r="Z8" s="141">
        <f>AC8*U8</f>
        <v>0</v>
      </c>
      <c r="AA8" s="54"/>
      <c r="AB8" s="54">
        <f>10/1650000</f>
        <v>6.060606060606061E-6</v>
      </c>
      <c r="AC8" s="54">
        <f>400/1650000</f>
        <v>2.4242424242424242E-4</v>
      </c>
      <c r="AD8" s="54"/>
      <c r="AG8" s="17"/>
      <c r="AH8" s="17"/>
    </row>
    <row r="9" spans="1:34">
      <c r="O9" s="2"/>
      <c r="P9" s="55"/>
      <c r="Q9" s="55"/>
      <c r="R9" s="54"/>
      <c r="S9" s="54"/>
      <c r="T9" s="54"/>
      <c r="U9" s="54"/>
      <c r="V9" s="54"/>
      <c r="W9" s="54"/>
      <c r="X9" s="54"/>
      <c r="Y9" s="54"/>
      <c r="Z9" s="54"/>
      <c r="AA9" s="54"/>
      <c r="AB9" s="54"/>
      <c r="AC9" s="54"/>
      <c r="AD9" s="54"/>
      <c r="AG9" s="17"/>
      <c r="AH9" s="17"/>
    </row>
    <row r="10" spans="1:34" ht="18" customHeight="1">
      <c r="A10" s="492" t="s">
        <v>57</v>
      </c>
      <c r="B10" s="492"/>
      <c r="C10" s="493"/>
      <c r="D10" s="415" t="s">
        <v>10</v>
      </c>
      <c r="E10" s="415"/>
      <c r="F10" s="415"/>
      <c r="G10" s="415"/>
      <c r="H10" s="415"/>
      <c r="I10" s="415"/>
      <c r="J10" s="415" t="s">
        <v>20</v>
      </c>
      <c r="K10" s="415"/>
      <c r="L10" s="415"/>
      <c r="M10" s="467" t="s">
        <v>19</v>
      </c>
      <c r="N10" s="468"/>
      <c r="O10" s="469"/>
      <c r="P10" s="52"/>
      <c r="Q10" s="87"/>
      <c r="R10" s="54"/>
      <c r="S10" s="54"/>
      <c r="T10" s="54"/>
      <c r="U10" s="54"/>
      <c r="V10" s="54"/>
      <c r="W10" s="54"/>
      <c r="X10" s="54"/>
      <c r="Y10" s="54"/>
      <c r="Z10" s="54"/>
      <c r="AA10" s="54"/>
      <c r="AB10" s="54"/>
      <c r="AC10" s="54"/>
      <c r="AD10" s="54"/>
      <c r="AG10" s="17"/>
      <c r="AH10" s="17"/>
    </row>
    <row r="11" spans="1:34" ht="14.4" customHeight="1">
      <c r="A11" s="495"/>
      <c r="B11" s="495"/>
      <c r="C11" s="496"/>
      <c r="D11" s="463" t="s">
        <v>39</v>
      </c>
      <c r="E11" s="464"/>
      <c r="F11" s="463" t="s">
        <v>40</v>
      </c>
      <c r="G11" s="464"/>
      <c r="H11" s="463" t="s">
        <v>41</v>
      </c>
      <c r="I11" s="464"/>
      <c r="J11" s="553"/>
      <c r="K11" s="553"/>
      <c r="L11" s="553"/>
      <c r="M11" s="554"/>
      <c r="N11" s="555"/>
      <c r="O11" s="556"/>
      <c r="P11" s="52"/>
      <c r="Q11" s="88"/>
      <c r="R11" s="54"/>
      <c r="S11" s="54"/>
      <c r="T11" s="54"/>
      <c r="U11" s="54"/>
      <c r="V11" s="54"/>
      <c r="W11" s="54"/>
      <c r="X11" s="54"/>
      <c r="Y11" s="54"/>
      <c r="Z11" s="54"/>
      <c r="AA11" s="54"/>
      <c r="AB11" s="54"/>
      <c r="AC11" s="54"/>
      <c r="AD11" s="54"/>
      <c r="AG11" s="17"/>
      <c r="AH11" s="17"/>
    </row>
    <row r="12" spans="1:34" ht="55.2" customHeight="1">
      <c r="A12" s="536" t="s">
        <v>2</v>
      </c>
      <c r="B12" s="523" t="s">
        <v>94</v>
      </c>
      <c r="C12" s="488"/>
      <c r="D12" s="19" t="s">
        <v>48</v>
      </c>
      <c r="E12" s="475"/>
      <c r="F12" s="19" t="s">
        <v>49</v>
      </c>
      <c r="G12" s="475"/>
      <c r="H12" s="19" t="s">
        <v>50</v>
      </c>
      <c r="I12" s="475"/>
      <c r="J12" s="551" t="str">
        <f>IF(U12=1,1,IF(V12=2,2,IF(W12=3,3,"")))</f>
        <v/>
      </c>
      <c r="K12" s="551"/>
      <c r="L12" s="551"/>
      <c r="M12" s="552"/>
      <c r="N12" s="552"/>
      <c r="O12" s="552"/>
      <c r="P12" s="70"/>
      <c r="Q12" s="69" t="str">
        <f>IF(R12=FALSE,IF(S12=FALSE,IF(T12=TRUE,3,""),2),1)</f>
        <v/>
      </c>
      <c r="R12" s="89" t="b">
        <v>0</v>
      </c>
      <c r="S12" s="89" t="b">
        <v>0</v>
      </c>
      <c r="T12" s="89" t="b">
        <v>0</v>
      </c>
      <c r="U12" s="69" t="str">
        <f>IF(R12=FALSE,"",1)</f>
        <v/>
      </c>
      <c r="V12" s="69" t="str">
        <f>IF(S12=FALSE,"",2)</f>
        <v/>
      </c>
      <c r="W12" s="69" t="str">
        <f>IF(T12=FALSE,"",3)</f>
        <v/>
      </c>
      <c r="X12" s="54"/>
      <c r="Y12" s="54"/>
      <c r="Z12" s="54"/>
      <c r="AA12" s="54"/>
      <c r="AB12" s="54"/>
      <c r="AC12" s="54"/>
      <c r="AD12" s="54"/>
      <c r="AG12" s="17"/>
      <c r="AH12" s="17"/>
    </row>
    <row r="13" spans="1:34" ht="15" customHeight="1">
      <c r="A13" s="537"/>
      <c r="B13" s="524"/>
      <c r="C13" s="525"/>
      <c r="D13" s="20">
        <f>X8</f>
        <v>0</v>
      </c>
      <c r="E13" s="526"/>
      <c r="F13" s="20">
        <f>Y8</f>
        <v>0</v>
      </c>
      <c r="G13" s="526"/>
      <c r="H13" s="20">
        <f>F13</f>
        <v>0</v>
      </c>
      <c r="I13" s="526"/>
      <c r="J13" s="551"/>
      <c r="K13" s="551"/>
      <c r="L13" s="551"/>
      <c r="M13" s="552"/>
      <c r="N13" s="552"/>
      <c r="O13" s="552"/>
      <c r="P13" s="70"/>
      <c r="Q13" s="88"/>
      <c r="R13" s="139"/>
      <c r="S13" s="139"/>
      <c r="T13" s="139"/>
      <c r="U13" s="69"/>
      <c r="V13" s="69"/>
      <c r="W13" s="69"/>
      <c r="X13" s="54"/>
      <c r="Y13" s="54"/>
      <c r="Z13" s="54"/>
      <c r="AA13" s="54"/>
      <c r="AB13" s="54"/>
      <c r="AC13" s="54"/>
      <c r="AD13" s="54"/>
      <c r="AG13" s="17"/>
      <c r="AH13" s="17"/>
    </row>
    <row r="14" spans="1:34" ht="15.6">
      <c r="D14" s="22"/>
      <c r="O14" s="2"/>
      <c r="P14" s="55"/>
      <c r="Q14" s="52"/>
      <c r="R14" s="54"/>
      <c r="S14" s="54"/>
      <c r="T14" s="54"/>
      <c r="U14" s="54"/>
      <c r="V14" s="54"/>
      <c r="W14" s="54"/>
      <c r="X14" s="54"/>
      <c r="Y14" s="54"/>
      <c r="Z14" s="54"/>
      <c r="AA14" s="54"/>
      <c r="AB14" s="54"/>
      <c r="AC14" s="54"/>
      <c r="AD14" s="54"/>
      <c r="AG14" s="17"/>
      <c r="AH14" s="17"/>
    </row>
    <row r="15" spans="1:34" ht="15.6">
      <c r="A15" s="491" t="s">
        <v>102</v>
      </c>
      <c r="B15" s="492"/>
      <c r="C15" s="493"/>
      <c r="D15" s="467" t="s">
        <v>10</v>
      </c>
      <c r="E15" s="468"/>
      <c r="F15" s="468"/>
      <c r="G15" s="468"/>
      <c r="H15" s="468"/>
      <c r="I15" s="468"/>
      <c r="J15" s="468"/>
      <c r="K15" s="468"/>
      <c r="L15" s="468"/>
      <c r="M15" s="468"/>
      <c r="N15" s="469"/>
      <c r="O15" s="465" t="s">
        <v>27</v>
      </c>
      <c r="P15" s="90"/>
      <c r="Q15" s="52"/>
      <c r="R15" s="54"/>
      <c r="S15" s="54"/>
      <c r="T15" s="54"/>
      <c r="U15" s="54"/>
      <c r="V15" s="54"/>
      <c r="W15" s="54"/>
      <c r="X15" s="54"/>
      <c r="Y15" s="54"/>
      <c r="Z15" s="54"/>
      <c r="AA15" s="54"/>
      <c r="AB15" s="54"/>
      <c r="AC15" s="54"/>
      <c r="AD15" s="54"/>
      <c r="AG15" s="17"/>
      <c r="AH15" s="17"/>
    </row>
    <row r="16" spans="1:34" ht="15.6" customHeight="1">
      <c r="A16" s="494"/>
      <c r="B16" s="495"/>
      <c r="C16" s="496"/>
      <c r="D16" s="470"/>
      <c r="E16" s="471"/>
      <c r="F16" s="471"/>
      <c r="G16" s="471"/>
      <c r="H16" s="471"/>
      <c r="I16" s="471"/>
      <c r="J16" s="471"/>
      <c r="K16" s="471"/>
      <c r="L16" s="471"/>
      <c r="M16" s="471"/>
      <c r="N16" s="472"/>
      <c r="O16" s="465"/>
      <c r="P16" s="90"/>
      <c r="Q16" s="91"/>
      <c r="R16" s="550"/>
      <c r="S16" s="550"/>
      <c r="T16" s="550"/>
      <c r="U16" s="550"/>
      <c r="V16" s="92"/>
      <c r="W16" s="141"/>
      <c r="X16" s="141"/>
      <c r="Y16" s="141"/>
      <c r="Z16" s="141"/>
      <c r="AA16" s="141"/>
      <c r="AB16" s="54"/>
      <c r="AC16" s="54"/>
      <c r="AD16" s="54"/>
      <c r="AG16" s="17"/>
      <c r="AH16" s="17"/>
    </row>
    <row r="17" spans="1:34" ht="74.400000000000006" customHeight="1">
      <c r="A17" s="39" t="s">
        <v>3</v>
      </c>
      <c r="B17" s="498" t="s">
        <v>47</v>
      </c>
      <c r="C17" s="499"/>
      <c r="D17" s="151" t="s">
        <v>42</v>
      </c>
      <c r="E17" s="76"/>
      <c r="F17" s="151" t="s">
        <v>43</v>
      </c>
      <c r="G17" s="76"/>
      <c r="H17" s="151" t="s">
        <v>56</v>
      </c>
      <c r="I17" s="76"/>
      <c r="J17" s="513" t="s">
        <v>44</v>
      </c>
      <c r="K17" s="513"/>
      <c r="L17" s="76"/>
      <c r="M17" s="151" t="s">
        <v>45</v>
      </c>
      <c r="N17" s="76"/>
      <c r="O17" s="49"/>
      <c r="P17" s="93"/>
      <c r="Q17" s="69" t="str">
        <f>IF(R17=FALSE,IF(S17=FALSE,IF(T17=FALSE,IF(U17=FALSE,IF(V17=TRUE,2,""),1),0),-1),-2)</f>
        <v/>
      </c>
      <c r="R17" s="94" t="b">
        <v>0</v>
      </c>
      <c r="S17" s="94" t="b">
        <v>0</v>
      </c>
      <c r="T17" s="94" t="b">
        <v>0</v>
      </c>
      <c r="U17" s="94" t="b">
        <v>0</v>
      </c>
      <c r="V17" s="95" t="b">
        <v>0</v>
      </c>
      <c r="W17" s="69" t="str">
        <f>IF(R17=FALSE,"",-2)</f>
        <v/>
      </c>
      <c r="X17" s="69" t="str">
        <f>IF(S17=FALSE,"",-1)</f>
        <v/>
      </c>
      <c r="Y17" s="69" t="str">
        <f>IF(T17=FALSE,"",0)</f>
        <v/>
      </c>
      <c r="Z17" s="69" t="str">
        <f>IF(U17=FALSE,"",1)</f>
        <v/>
      </c>
      <c r="AA17" s="69" t="str">
        <f>IF(V17=FALSE,"",2)</f>
        <v/>
      </c>
      <c r="AB17" s="51"/>
      <c r="AC17" s="51"/>
      <c r="AD17" s="51"/>
      <c r="AE17" s="51"/>
      <c r="AF17" s="51"/>
      <c r="AG17" s="17"/>
      <c r="AH17" s="17"/>
    </row>
    <row r="18" spans="1:34" ht="79.95" customHeight="1">
      <c r="A18" s="39" t="s">
        <v>4</v>
      </c>
      <c r="B18" s="498" t="s">
        <v>63</v>
      </c>
      <c r="C18" s="499"/>
      <c r="D18" s="143" t="s">
        <v>97</v>
      </c>
      <c r="E18" s="76"/>
      <c r="F18" s="143" t="s">
        <v>96</v>
      </c>
      <c r="G18" s="76"/>
      <c r="H18" s="143" t="s">
        <v>56</v>
      </c>
      <c r="I18" s="76"/>
      <c r="J18" s="484" t="s">
        <v>98</v>
      </c>
      <c r="K18" s="484"/>
      <c r="L18" s="76"/>
      <c r="M18" s="143" t="s">
        <v>52</v>
      </c>
      <c r="N18" s="76"/>
      <c r="O18" s="77"/>
      <c r="P18" s="96"/>
      <c r="Q18" s="69" t="str">
        <f>IF(R18=FALSE,IF(S18=FALSE,IF(T18=FALSE,IF(U18=FALSE,IF(V18=TRUE,2,""),1),0),-1),-2)</f>
        <v/>
      </c>
      <c r="R18" s="94" t="b">
        <v>0</v>
      </c>
      <c r="S18" s="94" t="b">
        <v>0</v>
      </c>
      <c r="T18" s="94" t="b">
        <v>0</v>
      </c>
      <c r="U18" s="94" t="b">
        <v>0</v>
      </c>
      <c r="V18" s="95" t="b">
        <v>0</v>
      </c>
      <c r="W18" s="69" t="str">
        <f>IF(R18=FALSE,"",-2)</f>
        <v/>
      </c>
      <c r="X18" s="69" t="str">
        <f>IF(S18=FALSE,"",-1)</f>
        <v/>
      </c>
      <c r="Y18" s="69" t="str">
        <f>IF(T18=FALSE,"",0)</f>
        <v/>
      </c>
      <c r="Z18" s="69" t="str">
        <f>IF(U18=FALSE,"",1)</f>
        <v/>
      </c>
      <c r="AA18" s="69" t="str">
        <f>IF(V18=FALSE,"",2)</f>
        <v/>
      </c>
      <c r="AB18" s="51"/>
      <c r="AC18" s="51"/>
      <c r="AD18" s="51"/>
      <c r="AE18" s="51"/>
      <c r="AF18" s="51"/>
      <c r="AG18" s="17"/>
      <c r="AH18" s="17"/>
    </row>
    <row r="19" spans="1:34" s="24" customFormat="1" ht="17.399999999999999" hidden="1" customHeight="1">
      <c r="A19" s="485" t="s">
        <v>32</v>
      </c>
      <c r="B19" s="485"/>
      <c r="C19" s="144"/>
      <c r="D19" s="486" t="s">
        <v>33</v>
      </c>
      <c r="E19" s="486"/>
      <c r="F19" s="146">
        <f>IF(J12=1,W19*1,(IF(J12=2,W19*2,W19*3)))</f>
        <v>0</v>
      </c>
      <c r="G19" s="146"/>
      <c r="H19" s="146"/>
      <c r="I19" s="146"/>
      <c r="J19" s="486" t="s">
        <v>34</v>
      </c>
      <c r="K19" s="486"/>
      <c r="L19" s="486"/>
      <c r="M19" s="146">
        <f>IF(J12=1,AA19*1,(IF(J12=2,AA19*2,AA19*3)))</f>
        <v>0</v>
      </c>
      <c r="N19" s="146"/>
      <c r="O19" s="146"/>
      <c r="P19" s="97"/>
      <c r="Q19" s="97"/>
      <c r="R19" s="98"/>
      <c r="S19" s="98"/>
      <c r="T19" s="98"/>
      <c r="U19" s="98"/>
      <c r="V19" s="99" t="s">
        <v>15</v>
      </c>
      <c r="W19" s="141">
        <f>SUM(W17:X18)</f>
        <v>0</v>
      </c>
      <c r="X19" s="99"/>
      <c r="Y19" s="141"/>
      <c r="Z19" s="99" t="s">
        <v>16</v>
      </c>
      <c r="AA19" s="141">
        <f>SUM(Z17:AA18)</f>
        <v>0</v>
      </c>
      <c r="AB19" s="54"/>
      <c r="AC19" s="54"/>
      <c r="AD19" s="54"/>
      <c r="AE19" s="54"/>
      <c r="AF19" s="54"/>
    </row>
    <row r="20" spans="1:34" s="28" customFormat="1" ht="45" customHeight="1">
      <c r="A20" s="27"/>
      <c r="B20" s="27"/>
      <c r="D20" s="461" t="str">
        <f>IFERROR(IF(ISERROR(E130),"Bitte alle Fragen beantworten und jeweils nur EINE Antwortoption wählen!",VLOOKUP(E130,E53:I129,5,FALSE)),"")</f>
        <v/>
      </c>
      <c r="E20" s="461"/>
      <c r="F20" s="461"/>
      <c r="G20" s="461"/>
      <c r="H20" s="461"/>
      <c r="I20" s="461"/>
      <c r="J20" s="461"/>
      <c r="K20" s="461"/>
      <c r="L20" s="461"/>
      <c r="M20" s="461"/>
      <c r="N20" s="461"/>
      <c r="O20" s="27"/>
      <c r="P20" s="105"/>
      <c r="Q20" s="105"/>
      <c r="R20" s="98"/>
      <c r="S20" s="98"/>
      <c r="T20" s="98"/>
      <c r="U20" s="98"/>
      <c r="V20" s="99"/>
      <c r="W20" s="141"/>
      <c r="X20" s="99"/>
      <c r="Y20" s="141"/>
      <c r="Z20" s="99"/>
      <c r="AA20" s="141"/>
      <c r="AB20" s="54"/>
      <c r="AC20" s="54"/>
      <c r="AD20" s="54"/>
      <c r="AE20" s="55"/>
      <c r="AF20" s="55"/>
      <c r="AG20" s="16"/>
      <c r="AH20" s="16"/>
    </row>
    <row r="21" spans="1:34" s="28" customFormat="1" ht="10.199999999999999" customHeight="1">
      <c r="A21" s="27"/>
      <c r="B21" s="27"/>
      <c r="C21" s="27"/>
      <c r="D21" s="138"/>
      <c r="E21" s="138"/>
      <c r="F21" s="138"/>
      <c r="G21" s="138"/>
      <c r="H21" s="138"/>
      <c r="I21" s="138"/>
      <c r="J21" s="138"/>
      <c r="K21" s="138"/>
      <c r="L21" s="138"/>
      <c r="M21" s="138"/>
      <c r="N21" s="27"/>
      <c r="O21" s="27"/>
      <c r="P21" s="105"/>
      <c r="Q21" s="105"/>
      <c r="R21" s="98"/>
      <c r="S21" s="98"/>
      <c r="T21" s="98"/>
      <c r="U21" s="98"/>
      <c r="V21" s="99"/>
      <c r="W21" s="141"/>
      <c r="X21" s="99"/>
      <c r="Y21" s="141"/>
      <c r="Z21" s="99"/>
      <c r="AA21" s="141"/>
      <c r="AB21" s="54"/>
      <c r="AC21" s="54"/>
      <c r="AD21" s="54"/>
      <c r="AE21" s="55"/>
      <c r="AF21" s="55"/>
      <c r="AG21" s="16"/>
      <c r="AH21" s="16"/>
    </row>
    <row r="22" spans="1:34" s="110" customFormat="1" ht="24.6" customHeight="1">
      <c r="A22" s="27"/>
      <c r="B22" s="27"/>
      <c r="D22" s="462" t="str">
        <f>IF(D20="Bitte alle Fragen beantworten und jeweils nur EINE Antwortoption wählen!","",IF(D20="","",CONCATENATE("Begründung:")))</f>
        <v/>
      </c>
      <c r="E22" s="462"/>
      <c r="F22" s="462"/>
      <c r="G22" s="462"/>
      <c r="H22" s="462"/>
      <c r="I22" s="462"/>
      <c r="J22" s="462"/>
      <c r="K22" s="462"/>
      <c r="L22" s="462"/>
      <c r="M22" s="462"/>
      <c r="N22" s="462"/>
      <c r="O22" s="27"/>
      <c r="P22" s="105"/>
      <c r="Q22" s="105"/>
      <c r="R22" s="98"/>
      <c r="S22" s="98"/>
      <c r="T22" s="98"/>
      <c r="U22" s="98"/>
      <c r="V22" s="99"/>
      <c r="W22" s="141"/>
      <c r="X22" s="99"/>
      <c r="Y22" s="141"/>
      <c r="Z22" s="99"/>
      <c r="AA22" s="141"/>
      <c r="AB22" s="113"/>
      <c r="AC22" s="113"/>
      <c r="AD22" s="113"/>
      <c r="AE22" s="114"/>
      <c r="AF22" s="114"/>
      <c r="AG22" s="115"/>
      <c r="AH22" s="115"/>
    </row>
    <row r="23" spans="1:34" s="28" customFormat="1" ht="125.4" customHeight="1">
      <c r="A23" s="27"/>
      <c r="B23" s="27"/>
      <c r="D23" s="458" t="str">
        <f>IF(D20="Alternativenprüfung wird empfohlen ",CONCATENATE("Eine Alternativenprüfung wird empfohlen, da das Vorhaben eine negative oder gute aber noch optimierbare Auswirkung auf das Klima/den Klimaschutz hat."," Es wird geraten, im Rahmen der Alternativenprüfung einen Prozess"," mit relevanten Akteuren zu initiieren und sich an den folgenden Leitfragen/Vorgehensoptionen zu orierntieren."),IF(D20="Alternativenprüfung nicht notwendig ",CONCATENATE("Eine Alternativenprüfung ist NICHT notwendig, da das Vorhaben bereits eine (sehr) positive Auswirkung auf das Klima/den Klimaschutz hat."," Durch Sanierunsmaßnahmen wird der Energieverbrauch in der Kommune (deutlich) gesenkt."," Zudem führt das Vorhaben dazu, dass die Wärme- und Stromversorgung der Kommune weitestgehend durch erneuerbare Energien abgedeckt wird, bzw. der Anteil erneuerbarer Energien weiter ausgebaut wird."," Wenn Sie Ihr Vorhaben trotzdem nochmals auf bisher unentdeckte Alternativen und Potenziale hin untersuchen möchten, gehen Sie weiter zum Tabellenblatt Alternativenprüfung."," Hier finden Sie weitere Instrumente und Tipps, die auch für die weitere Umsetzung Ihres Vorhabens hilfreich sein könnten."),IF(D20="Alternativenprüfung notwendig ",CONCATENATE("Eine Alternativenprüfung ist notwendig, da das Vorhaben eine (sehr) negative Auswirkung auf das Klima/den Klimaschutz hat."," Das Vorhaben führt zu einem (deutlich) erhöhten Energieverbrauch"," in der gesamten Kommune. Zudem führt das Vorhaben dazu, dass die Wärme- und Stromversorgung der Kommune weitestgehend durch fossile Brennstoffe abgedeckt wird,"," bzw. erneuerbaren Energien nicht weiter ausgebaut werden. Es wird geraten,  im Rahmen der Alternativenprüfung einen Prozess"," mit relevanten Akteuren zu initiieren und sich an den folgenden Leitfragen/Vorgehensoptionen zu orierntieren."),IF(D20="Bitte alle Fragen beantworten und jeweils nur EINE Antwortoption wählen!","",""))))</f>
        <v/>
      </c>
      <c r="E23" s="458"/>
      <c r="F23" s="458"/>
      <c r="G23" s="458"/>
      <c r="H23" s="458"/>
      <c r="I23" s="458"/>
      <c r="J23" s="458"/>
      <c r="K23" s="458"/>
      <c r="L23" s="458"/>
      <c r="M23" s="458"/>
      <c r="N23" s="458"/>
      <c r="O23" s="27"/>
      <c r="P23" s="105"/>
      <c r="AA23" s="141"/>
      <c r="AB23" s="54"/>
      <c r="AC23" s="54"/>
      <c r="AD23" s="54"/>
      <c r="AE23" s="55"/>
      <c r="AF23" s="55"/>
      <c r="AG23" s="16"/>
      <c r="AH23" s="16"/>
    </row>
    <row r="24" spans="1:34" s="28" customFormat="1" ht="10.199999999999999" customHeight="1">
      <c r="A24" s="27"/>
      <c r="B24" s="27"/>
      <c r="C24" s="27"/>
      <c r="D24" s="103"/>
      <c r="E24" s="103"/>
      <c r="F24" s="103"/>
      <c r="G24" s="103"/>
      <c r="H24" s="103"/>
      <c r="I24" s="103"/>
      <c r="J24" s="103"/>
      <c r="K24" s="103"/>
      <c r="L24" s="103"/>
      <c r="M24" s="103"/>
      <c r="N24" s="27"/>
      <c r="O24" s="27"/>
      <c r="P24" s="105"/>
      <c r="AA24" s="141"/>
      <c r="AB24" s="54"/>
      <c r="AC24" s="54"/>
      <c r="AD24" s="54"/>
      <c r="AE24" s="55"/>
      <c r="AF24" s="55"/>
      <c r="AG24" s="16"/>
      <c r="AH24" s="16"/>
    </row>
    <row r="25" spans="1:34" s="28" customFormat="1" ht="74.400000000000006" customHeight="1">
      <c r="A25" s="27"/>
      <c r="B25" s="27"/>
      <c r="C25" s="497"/>
      <c r="D25" s="497"/>
      <c r="E25" s="497"/>
      <c r="F25" s="497"/>
      <c r="G25" s="497"/>
      <c r="H25" s="497"/>
      <c r="I25" s="497"/>
      <c r="J25" s="497"/>
      <c r="K25" s="497"/>
      <c r="L25" s="497"/>
      <c r="M25" s="497"/>
      <c r="N25" s="27"/>
      <c r="O25" s="27"/>
      <c r="P25" s="105"/>
      <c r="AA25" s="141"/>
      <c r="AB25" s="54"/>
      <c r="AC25" s="54"/>
      <c r="AD25" s="54"/>
      <c r="AE25" s="55"/>
      <c r="AF25" s="55"/>
      <c r="AG25" s="16"/>
      <c r="AH25" s="16"/>
    </row>
    <row r="26" spans="1:34" s="28" customFormat="1" ht="39" customHeight="1">
      <c r="A26" s="27"/>
      <c r="B26" s="107" t="s">
        <v>90</v>
      </c>
      <c r="N26" s="27"/>
      <c r="O26" s="27"/>
      <c r="P26" s="105"/>
      <c r="AA26" s="141"/>
      <c r="AB26" s="54"/>
      <c r="AC26" s="54"/>
      <c r="AD26" s="54"/>
      <c r="AE26" s="55"/>
      <c r="AF26" s="55"/>
      <c r="AG26" s="16"/>
      <c r="AH26" s="16"/>
    </row>
    <row r="27" spans="1:34" s="28" customFormat="1" ht="45" hidden="1" customHeight="1">
      <c r="A27" s="27"/>
      <c r="B27" s="27"/>
      <c r="N27" s="27"/>
      <c r="O27" s="27"/>
      <c r="P27" s="105"/>
      <c r="AA27" s="141"/>
      <c r="AB27" s="54"/>
      <c r="AC27" s="54"/>
      <c r="AD27" s="54"/>
      <c r="AE27" s="55"/>
      <c r="AF27" s="55"/>
      <c r="AG27" s="16"/>
      <c r="AH27" s="16"/>
    </row>
    <row r="28" spans="1:34" s="28" customFormat="1" ht="45" hidden="1" customHeight="1">
      <c r="A28" s="27"/>
      <c r="B28" s="27"/>
      <c r="N28" s="27"/>
      <c r="O28" s="27"/>
      <c r="P28" s="105"/>
      <c r="AA28" s="141"/>
      <c r="AB28" s="54"/>
      <c r="AC28" s="54"/>
      <c r="AD28" s="54"/>
      <c r="AE28" s="55"/>
      <c r="AF28" s="55"/>
      <c r="AG28" s="16"/>
      <c r="AH28" s="16"/>
    </row>
    <row r="29" spans="1:34" s="110" customFormat="1" ht="33.6" customHeight="1">
      <c r="A29" s="27"/>
      <c r="B29" s="27"/>
      <c r="N29" s="27"/>
      <c r="O29" s="27"/>
      <c r="P29" s="105"/>
      <c r="Q29" s="105"/>
      <c r="R29" s="98"/>
      <c r="S29" s="98"/>
      <c r="T29" s="98"/>
      <c r="U29" s="98"/>
      <c r="V29" s="99"/>
      <c r="W29" s="141"/>
      <c r="X29" s="99"/>
      <c r="Y29" s="141"/>
      <c r="Z29" s="99"/>
      <c r="AA29" s="141"/>
      <c r="AB29" s="113"/>
      <c r="AC29" s="113"/>
      <c r="AD29" s="113"/>
      <c r="AE29" s="114"/>
      <c r="AF29" s="114"/>
      <c r="AG29" s="115"/>
      <c r="AH29" s="115"/>
    </row>
    <row r="30" spans="1:34" s="110" customFormat="1" ht="54" customHeight="1">
      <c r="A30" s="27"/>
      <c r="B30" s="27"/>
      <c r="N30" s="27"/>
      <c r="O30" s="27"/>
      <c r="P30" s="105"/>
      <c r="Q30" s="105"/>
      <c r="R30" s="98" t="s">
        <v>12</v>
      </c>
      <c r="S30" s="98" t="s">
        <v>13</v>
      </c>
      <c r="T30" s="98"/>
      <c r="U30" s="98"/>
      <c r="V30" s="99"/>
      <c r="W30" s="141"/>
      <c r="X30" s="99"/>
      <c r="Y30" s="141"/>
      <c r="Z30" s="99"/>
      <c r="AA30" s="141"/>
      <c r="AB30" s="113"/>
      <c r="AC30" s="113"/>
      <c r="AD30" s="113"/>
      <c r="AE30" s="114"/>
      <c r="AF30" s="114"/>
      <c r="AG30" s="115"/>
      <c r="AH30" s="115"/>
    </row>
    <row r="31" spans="1:34" s="110" customFormat="1" ht="10.199999999999999" customHeight="1">
      <c r="A31" s="27"/>
      <c r="B31" s="27"/>
      <c r="N31" s="27"/>
      <c r="O31" s="27"/>
      <c r="P31" s="105"/>
      <c r="Q31" s="105"/>
      <c r="R31" s="71"/>
      <c r="S31" s="71"/>
      <c r="T31" s="71"/>
      <c r="U31" s="71"/>
      <c r="V31" s="111"/>
      <c r="W31" s="112"/>
      <c r="X31" s="111"/>
      <c r="Y31" s="112"/>
      <c r="Z31" s="111"/>
      <c r="AA31" s="112"/>
      <c r="AB31" s="114"/>
      <c r="AC31" s="114"/>
      <c r="AD31" s="114"/>
      <c r="AE31" s="114"/>
      <c r="AF31" s="114"/>
      <c r="AG31" s="115"/>
      <c r="AH31" s="115"/>
    </row>
    <row r="32" spans="1:34" s="110" customFormat="1" ht="28.95" customHeight="1">
      <c r="A32" s="27"/>
      <c r="B32" s="27"/>
      <c r="N32" s="27"/>
      <c r="O32" s="27"/>
      <c r="P32" s="105"/>
      <c r="Q32" s="105"/>
      <c r="R32" s="98"/>
      <c r="S32" s="98"/>
      <c r="T32" s="98"/>
      <c r="U32" s="98"/>
      <c r="V32" s="99"/>
      <c r="W32" s="141"/>
      <c r="X32" s="99"/>
      <c r="Y32" s="141"/>
      <c r="Z32" s="99"/>
      <c r="AA32" s="141"/>
      <c r="AB32" s="113"/>
      <c r="AC32" s="113"/>
      <c r="AD32" s="113"/>
      <c r="AE32" s="114"/>
      <c r="AF32" s="114"/>
      <c r="AG32" s="115"/>
      <c r="AH32" s="115"/>
    </row>
    <row r="33" spans="1:34" s="110" customFormat="1" ht="37.200000000000003" customHeight="1">
      <c r="A33" s="27"/>
      <c r="B33" s="27"/>
      <c r="N33" s="27"/>
      <c r="O33" s="27"/>
      <c r="P33" s="105"/>
      <c r="Q33" s="105"/>
      <c r="R33" s="98"/>
      <c r="S33" s="98"/>
      <c r="T33" s="98"/>
      <c r="U33" s="98"/>
      <c r="V33" s="99"/>
      <c r="W33" s="141"/>
      <c r="X33" s="99"/>
      <c r="Y33" s="141"/>
      <c r="Z33" s="99"/>
      <c r="AA33" s="141"/>
      <c r="AB33" s="113"/>
      <c r="AC33" s="113"/>
      <c r="AD33" s="113"/>
      <c r="AE33" s="114"/>
      <c r="AF33" s="114"/>
      <c r="AG33" s="115"/>
      <c r="AH33" s="115"/>
    </row>
    <row r="34" spans="1:34" s="110" customFormat="1" ht="176.4" customHeight="1">
      <c r="A34" s="27"/>
      <c r="B34" s="27"/>
      <c r="N34" s="27"/>
      <c r="O34" s="27"/>
      <c r="P34" s="105"/>
      <c r="Q34" s="105"/>
      <c r="R34" s="98"/>
      <c r="S34" s="98"/>
      <c r="T34" s="98"/>
      <c r="U34" s="98"/>
      <c r="V34" s="99"/>
      <c r="W34" s="141"/>
      <c r="X34" s="99"/>
      <c r="Y34" s="141"/>
      <c r="Z34" s="99"/>
      <c r="AA34" s="141"/>
      <c r="AB34" s="113"/>
      <c r="AC34" s="113"/>
      <c r="AD34" s="113"/>
      <c r="AE34" s="114"/>
      <c r="AF34" s="114"/>
      <c r="AG34" s="115"/>
      <c r="AH34" s="115"/>
    </row>
    <row r="35" spans="1:34" s="110" customFormat="1" ht="10.199999999999999" customHeight="1">
      <c r="A35" s="27"/>
      <c r="B35" s="27"/>
      <c r="N35" s="27"/>
      <c r="O35" s="27"/>
      <c r="P35" s="105"/>
      <c r="Q35" s="105"/>
      <c r="R35" s="98"/>
      <c r="S35" s="98"/>
      <c r="T35" s="98"/>
      <c r="U35" s="98"/>
      <c r="V35" s="99"/>
      <c r="W35" s="141"/>
      <c r="X35" s="99"/>
      <c r="Y35" s="141"/>
      <c r="Z35" s="99"/>
      <c r="AA35" s="141"/>
      <c r="AB35" s="113"/>
      <c r="AC35" s="113"/>
      <c r="AD35" s="113"/>
      <c r="AE35" s="114"/>
      <c r="AF35" s="114"/>
      <c r="AG35" s="115"/>
      <c r="AH35" s="115"/>
    </row>
    <row r="36" spans="1:34" s="110" customFormat="1" ht="32.4" customHeight="1">
      <c r="A36" s="27"/>
      <c r="B36" s="27"/>
      <c r="N36" s="27"/>
      <c r="O36" s="27"/>
      <c r="P36" s="105"/>
      <c r="Q36" s="105"/>
      <c r="R36" s="98"/>
      <c r="S36" s="98"/>
      <c r="T36" s="98"/>
      <c r="U36" s="98"/>
      <c r="V36" s="99"/>
      <c r="W36" s="141"/>
      <c r="X36" s="99"/>
      <c r="Y36" s="141"/>
      <c r="Z36" s="99"/>
      <c r="AA36" s="141"/>
      <c r="AB36" s="113"/>
      <c r="AC36" s="113"/>
      <c r="AD36" s="113"/>
      <c r="AE36" s="114"/>
      <c r="AF36" s="114"/>
      <c r="AG36" s="115"/>
      <c r="AH36" s="115"/>
    </row>
    <row r="37" spans="1:34" s="110" customFormat="1" ht="34.950000000000003" customHeight="1">
      <c r="A37" s="27"/>
      <c r="B37" s="27"/>
      <c r="N37" s="27"/>
      <c r="O37" s="27"/>
      <c r="P37" s="105"/>
      <c r="Q37" s="105"/>
      <c r="R37" s="98"/>
      <c r="S37" s="98"/>
      <c r="T37" s="98"/>
      <c r="U37" s="98"/>
      <c r="V37" s="99"/>
      <c r="W37" s="141"/>
      <c r="X37" s="99"/>
      <c r="Y37" s="141"/>
      <c r="Z37" s="99"/>
      <c r="AA37" s="141"/>
      <c r="AB37" s="113"/>
      <c r="AC37" s="113"/>
      <c r="AD37" s="113"/>
      <c r="AE37" s="114"/>
      <c r="AF37" s="114"/>
      <c r="AG37" s="115"/>
      <c r="AH37" s="115"/>
    </row>
    <row r="38" spans="1:34" s="110" customFormat="1" ht="174" customHeight="1">
      <c r="A38" s="27"/>
      <c r="B38" s="27"/>
      <c r="N38" s="27"/>
      <c r="O38" s="27"/>
      <c r="P38" s="105"/>
      <c r="Q38" s="105"/>
      <c r="R38" s="98"/>
      <c r="S38" s="98"/>
      <c r="T38" s="98"/>
      <c r="U38" s="98"/>
      <c r="V38" s="99"/>
      <c r="W38" s="141"/>
      <c r="X38" s="99"/>
      <c r="Y38" s="141"/>
      <c r="Z38" s="99"/>
      <c r="AA38" s="141"/>
      <c r="AB38" s="113"/>
      <c r="AC38" s="113"/>
      <c r="AD38" s="113"/>
      <c r="AE38" s="114"/>
      <c r="AF38" s="114"/>
      <c r="AG38" s="115"/>
      <c r="AH38" s="115"/>
    </row>
    <row r="39" spans="1:34" s="110" customFormat="1" ht="10.199999999999999" customHeight="1">
      <c r="A39" s="27"/>
      <c r="B39" s="27"/>
      <c r="N39" s="27"/>
      <c r="O39" s="27"/>
      <c r="P39" s="105"/>
      <c r="Q39" s="105"/>
      <c r="R39" s="98"/>
      <c r="S39" s="98"/>
      <c r="T39" s="98"/>
      <c r="U39" s="98"/>
      <c r="V39" s="99"/>
      <c r="W39" s="141"/>
      <c r="X39" s="99"/>
      <c r="Y39" s="141"/>
      <c r="Z39" s="99"/>
      <c r="AA39" s="141"/>
      <c r="AB39" s="113"/>
      <c r="AC39" s="113"/>
      <c r="AD39" s="113"/>
      <c r="AE39" s="114"/>
      <c r="AF39" s="114"/>
      <c r="AG39" s="115"/>
      <c r="AH39" s="115"/>
    </row>
    <row r="40" spans="1:34" s="110" customFormat="1" ht="38.4" customHeight="1">
      <c r="A40" s="27"/>
      <c r="B40" s="27"/>
      <c r="N40" s="27"/>
      <c r="O40" s="27"/>
      <c r="P40" s="105"/>
      <c r="Q40" s="105"/>
      <c r="R40" s="98"/>
      <c r="S40" s="98"/>
      <c r="T40" s="98"/>
      <c r="U40" s="98"/>
      <c r="V40" s="99"/>
      <c r="W40" s="141"/>
      <c r="X40" s="99"/>
      <c r="Y40" s="141"/>
      <c r="Z40" s="99"/>
      <c r="AA40" s="141"/>
      <c r="AB40" s="113"/>
      <c r="AC40" s="113"/>
      <c r="AD40" s="113"/>
      <c r="AE40" s="114"/>
      <c r="AF40" s="114"/>
      <c r="AG40" s="115"/>
      <c r="AH40" s="115"/>
    </row>
    <row r="41" spans="1:34" s="110" customFormat="1" ht="44.4" customHeight="1">
      <c r="A41" s="27"/>
      <c r="B41" s="27"/>
      <c r="N41" s="27"/>
      <c r="O41" s="27"/>
      <c r="P41" s="105"/>
      <c r="Q41" s="105"/>
      <c r="R41" s="98"/>
      <c r="S41" s="98"/>
      <c r="T41" s="98"/>
      <c r="U41" s="98"/>
      <c r="V41" s="99"/>
      <c r="W41" s="141"/>
      <c r="X41" s="99"/>
      <c r="Y41" s="141"/>
      <c r="Z41" s="99"/>
      <c r="AA41" s="141"/>
      <c r="AB41" s="113"/>
      <c r="AC41" s="113"/>
      <c r="AD41" s="113"/>
      <c r="AE41" s="114"/>
      <c r="AF41" s="114"/>
      <c r="AG41" s="115"/>
      <c r="AH41" s="115"/>
    </row>
    <row r="42" spans="1:34" s="29" customFormat="1" ht="285.60000000000002" customHeight="1">
      <c r="A42" s="116"/>
      <c r="B42" s="116"/>
      <c r="O42" s="118"/>
      <c r="P42" s="114"/>
      <c r="Q42" s="105"/>
      <c r="R42" s="98" t="b">
        <v>0</v>
      </c>
      <c r="S42" s="98" t="b">
        <v>1</v>
      </c>
      <c r="T42" s="546" t="str">
        <f>IF(R42=TRUE,"Es wurden offensichtlich alle Alternativen bei der Planung überprüft. Bitte begründen Sie für die Beschlussvorlage, warum klimaschonendere Alternativen nicht verwendet werden konnten.",IF(S42=TRUE,"Bitte überprüfen Sie Ihr Vorhaben auf mögliche Alternativen hin (Bsp. Energieeffizienter Bauen, Möglichkeiten zum Ausbau Erneuerbarer Energien)
oder begründen Sie ausführlich, warum andere Alternativen nicht in Betracht gezogen wurden/werden konnten.",""))</f>
        <v>Bitte überprüfen Sie Ihr Vorhaben auf mögliche Alternativen hin (Bsp. Energieeffizienter Bauen, Möglichkeiten zum Ausbau Erneuerbarer Energien)
oder begründen Sie ausführlich, warum andere Alternativen nicht in Betracht gezogen wurden/werden konnten.</v>
      </c>
      <c r="U42" s="546"/>
      <c r="V42" s="546"/>
      <c r="W42" s="113"/>
      <c r="X42" s="113"/>
      <c r="Y42" s="113"/>
      <c r="Z42" s="113"/>
      <c r="AA42" s="113"/>
      <c r="AB42" s="113"/>
      <c r="AC42" s="113"/>
      <c r="AD42" s="113"/>
      <c r="AE42" s="101"/>
      <c r="AF42" s="101"/>
    </row>
    <row r="43" spans="1:34" s="29" customFormat="1" ht="10.199999999999999" customHeight="1">
      <c r="A43" s="116"/>
      <c r="B43" s="116"/>
      <c r="O43" s="118"/>
      <c r="P43" s="114"/>
      <c r="Q43" s="105"/>
      <c r="R43" s="98"/>
      <c r="S43" s="98"/>
      <c r="T43" s="142"/>
      <c r="U43" s="142"/>
      <c r="V43" s="142"/>
      <c r="W43" s="113"/>
      <c r="X43" s="113"/>
      <c r="Y43" s="113"/>
      <c r="Z43" s="113"/>
      <c r="AA43" s="113"/>
      <c r="AB43" s="113"/>
      <c r="AC43" s="113"/>
      <c r="AD43" s="113"/>
      <c r="AE43" s="101"/>
      <c r="AF43" s="101"/>
    </row>
    <row r="44" spans="1:34" s="29" customFormat="1" ht="34.950000000000003" customHeight="1">
      <c r="A44" s="116"/>
      <c r="B44" s="116"/>
      <c r="O44" s="118"/>
      <c r="P44" s="114"/>
      <c r="Q44" s="105"/>
      <c r="R44" s="98"/>
      <c r="S44" s="98"/>
      <c r="T44" s="142"/>
      <c r="U44" s="142"/>
      <c r="V44" s="142"/>
      <c r="W44" s="113"/>
      <c r="X44" s="113"/>
      <c r="Y44" s="113"/>
      <c r="Z44" s="113"/>
      <c r="AA44" s="113"/>
      <c r="AB44" s="113"/>
      <c r="AC44" s="113"/>
      <c r="AD44" s="113"/>
      <c r="AE44" s="101"/>
      <c r="AF44" s="101"/>
    </row>
    <row r="45" spans="1:34" s="29" customFormat="1" ht="177" customHeight="1">
      <c r="A45" s="116"/>
      <c r="B45" s="116"/>
      <c r="O45" s="118"/>
      <c r="P45" s="114"/>
      <c r="Q45" s="105"/>
      <c r="R45" s="98"/>
      <c r="S45" s="98"/>
      <c r="T45" s="142"/>
      <c r="U45" s="142"/>
      <c r="V45" s="142"/>
      <c r="W45" s="113"/>
      <c r="X45" s="113"/>
      <c r="Y45" s="113"/>
      <c r="Z45" s="113"/>
      <c r="AA45" s="113"/>
      <c r="AB45" s="113"/>
      <c r="AC45" s="113"/>
      <c r="AD45" s="113"/>
      <c r="AE45" s="101"/>
      <c r="AF45" s="101"/>
    </row>
    <row r="46" spans="1:34" s="117" customFormat="1" ht="84" customHeight="1">
      <c r="A46" s="120"/>
      <c r="B46" s="120"/>
      <c r="C46" s="27"/>
      <c r="D46" s="136"/>
      <c r="E46" s="136"/>
      <c r="F46" s="136"/>
      <c r="G46" s="136"/>
      <c r="H46" s="136"/>
      <c r="I46" s="136"/>
      <c r="J46" s="136"/>
      <c r="K46" s="136"/>
      <c r="L46" s="136"/>
      <c r="M46" s="136"/>
      <c r="O46" s="118"/>
      <c r="P46" s="114"/>
      <c r="Q46" s="105"/>
      <c r="R46" s="71"/>
      <c r="S46" s="71"/>
      <c r="T46" s="121"/>
      <c r="U46" s="121"/>
      <c r="V46" s="121"/>
      <c r="W46" s="114"/>
      <c r="X46" s="114"/>
      <c r="Y46" s="114"/>
      <c r="Z46" s="114"/>
      <c r="AA46" s="114"/>
      <c r="AB46" s="114"/>
      <c r="AC46" s="114"/>
      <c r="AD46" s="114"/>
      <c r="AE46" s="122"/>
      <c r="AF46" s="122"/>
    </row>
    <row r="47" spans="1:34" s="117" customFormat="1" ht="84" customHeight="1">
      <c r="A47" s="120"/>
      <c r="B47" s="120"/>
      <c r="C47" s="27"/>
      <c r="D47" s="136"/>
      <c r="E47" s="136"/>
      <c r="F47" s="136"/>
      <c r="G47" s="136"/>
      <c r="H47" s="136"/>
      <c r="I47" s="136"/>
      <c r="J47" s="136"/>
      <c r="K47" s="136"/>
      <c r="L47" s="136"/>
      <c r="M47" s="136"/>
      <c r="O47" s="118"/>
      <c r="P47" s="114"/>
      <c r="Q47" s="105"/>
      <c r="R47" s="71"/>
      <c r="S47" s="71"/>
      <c r="T47" s="121"/>
      <c r="U47" s="121"/>
      <c r="V47" s="121"/>
      <c r="W47" s="114"/>
      <c r="X47" s="114"/>
      <c r="Y47" s="114"/>
      <c r="Z47" s="114"/>
      <c r="AA47" s="114"/>
      <c r="AB47" s="114"/>
      <c r="AC47" s="114"/>
      <c r="AD47" s="114"/>
      <c r="AE47" s="122"/>
      <c r="AF47" s="122"/>
    </row>
    <row r="48" spans="1:34" s="117" customFormat="1" ht="84" customHeight="1">
      <c r="A48" s="120"/>
      <c r="B48" s="120"/>
      <c r="C48" s="27"/>
      <c r="D48" s="136"/>
      <c r="E48" s="136"/>
      <c r="F48" s="136"/>
      <c r="G48" s="136"/>
      <c r="H48" s="136"/>
      <c r="I48" s="136"/>
      <c r="J48" s="136"/>
      <c r="K48" s="136"/>
      <c r="L48" s="136"/>
      <c r="M48" s="136"/>
      <c r="O48" s="118"/>
      <c r="P48" s="114"/>
      <c r="Q48" s="105"/>
      <c r="R48" s="71"/>
      <c r="S48" s="71"/>
      <c r="T48" s="121"/>
      <c r="U48" s="121"/>
      <c r="V48" s="121"/>
      <c r="W48" s="114"/>
      <c r="X48" s="114"/>
      <c r="Y48" s="114"/>
      <c r="Z48" s="114"/>
      <c r="AA48" s="114"/>
      <c r="AB48" s="114"/>
      <c r="AC48" s="114"/>
      <c r="AD48" s="114"/>
      <c r="AE48" s="122"/>
      <c r="AF48" s="122"/>
    </row>
    <row r="49" spans="1:32" s="117" customFormat="1" ht="84" customHeight="1">
      <c r="A49" s="120"/>
      <c r="B49" s="120"/>
      <c r="C49" s="27"/>
      <c r="D49" s="136"/>
      <c r="E49" s="136"/>
      <c r="F49" s="136"/>
      <c r="G49" s="136"/>
      <c r="H49" s="136"/>
      <c r="I49" s="136"/>
      <c r="J49" s="136"/>
      <c r="K49" s="136"/>
      <c r="L49" s="136"/>
      <c r="M49" s="136"/>
      <c r="O49" s="118"/>
      <c r="P49" s="114"/>
      <c r="Q49" s="105"/>
      <c r="R49" s="71"/>
      <c r="S49" s="71"/>
      <c r="T49" s="121"/>
      <c r="U49" s="121"/>
      <c r="V49" s="121"/>
      <c r="W49" s="114"/>
      <c r="X49" s="114"/>
      <c r="Y49" s="114"/>
      <c r="Z49" s="114"/>
      <c r="AA49" s="114"/>
      <c r="AB49" s="114"/>
      <c r="AC49" s="114"/>
      <c r="AD49" s="114"/>
      <c r="AE49" s="122"/>
      <c r="AF49" s="122"/>
    </row>
    <row r="50" spans="1:32" ht="15.6">
      <c r="A50" s="4"/>
      <c r="B50" s="4"/>
      <c r="C50" s="4"/>
      <c r="D50" s="4"/>
      <c r="E50" s="23" t="s">
        <v>70</v>
      </c>
      <c r="F50" s="8"/>
      <c r="G50" s="8"/>
      <c r="H50" s="8"/>
      <c r="J50" s="3"/>
      <c r="O50" s="2"/>
      <c r="P50" s="55"/>
      <c r="Q50" s="105"/>
      <c r="R50" s="98"/>
      <c r="S50" s="98"/>
      <c r="T50" s="98"/>
      <c r="U50" s="98"/>
      <c r="V50" s="99"/>
    </row>
    <row r="51" spans="1:32" ht="15.6">
      <c r="A51" s="4"/>
      <c r="B51" s="4"/>
      <c r="C51" s="4"/>
      <c r="D51" s="4"/>
      <c r="E51" s="4"/>
      <c r="J51" s="3"/>
      <c r="O51" s="2"/>
      <c r="P51" s="55"/>
      <c r="Q51" s="55"/>
    </row>
    <row r="52" spans="1:32" s="42" customFormat="1" ht="67.95" customHeight="1">
      <c r="A52" s="41"/>
      <c r="B52" s="41"/>
      <c r="C52" s="41"/>
      <c r="D52" s="46"/>
      <c r="E52" s="45" t="s">
        <v>64</v>
      </c>
      <c r="F52" s="78" t="s">
        <v>35</v>
      </c>
      <c r="G52" s="79" t="s">
        <v>37</v>
      </c>
      <c r="H52" s="79" t="s">
        <v>36</v>
      </c>
      <c r="I52" s="547" t="s">
        <v>46</v>
      </c>
      <c r="J52" s="548"/>
      <c r="K52" s="549"/>
      <c r="P52" s="100"/>
      <c r="Q52" s="88"/>
      <c r="R52" s="100"/>
      <c r="S52" s="100"/>
      <c r="T52" s="100"/>
      <c r="U52" s="100"/>
      <c r="V52" s="100"/>
      <c r="W52" s="100"/>
      <c r="X52" s="100"/>
      <c r="Y52" s="100"/>
      <c r="Z52" s="100"/>
      <c r="AA52" s="100"/>
      <c r="AB52" s="100"/>
      <c r="AC52" s="100"/>
      <c r="AD52" s="100"/>
      <c r="AE52" s="100"/>
      <c r="AF52" s="100"/>
    </row>
    <row r="53" spans="1:32" ht="15" customHeight="1">
      <c r="D53" s="44"/>
      <c r="E53" s="36">
        <v>1</v>
      </c>
      <c r="F53" s="36">
        <v>1</v>
      </c>
      <c r="G53" s="37">
        <v>-2</v>
      </c>
      <c r="H53" s="37">
        <v>-2</v>
      </c>
      <c r="I53" s="40" t="s">
        <v>53</v>
      </c>
      <c r="J53" s="40"/>
      <c r="K53" s="40"/>
      <c r="Q53" s="55"/>
    </row>
    <row r="54" spans="1:32">
      <c r="D54" s="44"/>
      <c r="E54" s="36">
        <v>2</v>
      </c>
      <c r="F54" s="36">
        <v>1</v>
      </c>
      <c r="G54" s="37">
        <v>-2</v>
      </c>
      <c r="H54" s="37">
        <v>-1</v>
      </c>
      <c r="I54" s="40" t="s">
        <v>53</v>
      </c>
      <c r="J54" s="40"/>
      <c r="K54" s="40"/>
    </row>
    <row r="55" spans="1:32">
      <c r="D55" s="44"/>
      <c r="E55" s="36">
        <v>3</v>
      </c>
      <c r="F55" s="36">
        <v>1</v>
      </c>
      <c r="G55" s="37">
        <v>-2</v>
      </c>
      <c r="H55" s="37">
        <v>0</v>
      </c>
      <c r="I55" s="137" t="s">
        <v>54</v>
      </c>
      <c r="J55" s="137"/>
      <c r="K55" s="137"/>
    </row>
    <row r="56" spans="1:32">
      <c r="D56" s="44"/>
      <c r="E56" s="36">
        <v>4</v>
      </c>
      <c r="F56" s="36">
        <v>1</v>
      </c>
      <c r="G56" s="37">
        <v>-2</v>
      </c>
      <c r="H56" s="37">
        <v>1</v>
      </c>
      <c r="I56" s="137" t="s">
        <v>54</v>
      </c>
      <c r="J56" s="137"/>
      <c r="K56" s="137"/>
    </row>
    <row r="57" spans="1:32">
      <c r="D57" s="44"/>
      <c r="E57" s="36">
        <v>5</v>
      </c>
      <c r="F57" s="36">
        <v>1</v>
      </c>
      <c r="G57" s="37">
        <v>-2</v>
      </c>
      <c r="H57" s="37">
        <v>2</v>
      </c>
      <c r="I57" s="137" t="s">
        <v>54</v>
      </c>
      <c r="J57" s="137"/>
      <c r="K57" s="137"/>
    </row>
    <row r="58" spans="1:32">
      <c r="D58" s="44"/>
      <c r="E58" s="36">
        <v>6</v>
      </c>
      <c r="F58" s="36">
        <v>1</v>
      </c>
      <c r="G58" s="37">
        <v>-1</v>
      </c>
      <c r="H58" s="37">
        <v>-2</v>
      </c>
      <c r="I58" s="40" t="s">
        <v>53</v>
      </c>
      <c r="J58" s="40"/>
      <c r="K58" s="40"/>
    </row>
    <row r="59" spans="1:32">
      <c r="D59" s="44"/>
      <c r="E59" s="36">
        <v>7</v>
      </c>
      <c r="F59" s="36">
        <v>1</v>
      </c>
      <c r="G59" s="37">
        <v>-1</v>
      </c>
      <c r="H59" s="37">
        <v>-1</v>
      </c>
      <c r="I59" s="137" t="s">
        <v>54</v>
      </c>
      <c r="J59" s="137"/>
      <c r="K59" s="137"/>
    </row>
    <row r="60" spans="1:32">
      <c r="D60" s="44"/>
      <c r="E60" s="36">
        <v>8</v>
      </c>
      <c r="F60" s="36">
        <v>1</v>
      </c>
      <c r="G60" s="37">
        <v>-1</v>
      </c>
      <c r="H60" s="37">
        <v>0</v>
      </c>
      <c r="I60" s="137" t="s">
        <v>54</v>
      </c>
      <c r="J60" s="137"/>
      <c r="K60" s="137"/>
    </row>
    <row r="61" spans="1:32">
      <c r="D61" s="44"/>
      <c r="E61" s="36">
        <v>9</v>
      </c>
      <c r="F61" s="36">
        <v>1</v>
      </c>
      <c r="G61" s="37">
        <v>-1</v>
      </c>
      <c r="H61" s="37">
        <v>1</v>
      </c>
      <c r="I61" s="137" t="s">
        <v>54</v>
      </c>
      <c r="J61" s="137"/>
      <c r="K61" s="137"/>
    </row>
    <row r="62" spans="1:32">
      <c r="D62" s="44"/>
      <c r="E62" s="36">
        <v>10</v>
      </c>
      <c r="F62" s="36">
        <v>1</v>
      </c>
      <c r="G62" s="37">
        <v>-1</v>
      </c>
      <c r="H62" s="37">
        <v>2</v>
      </c>
      <c r="I62" s="137" t="s">
        <v>54</v>
      </c>
      <c r="J62" s="137"/>
      <c r="K62" s="137"/>
    </row>
    <row r="63" spans="1:32">
      <c r="D63" s="44"/>
      <c r="E63" s="36">
        <v>11</v>
      </c>
      <c r="F63" s="36">
        <v>1</v>
      </c>
      <c r="G63" s="37">
        <v>0</v>
      </c>
      <c r="H63" s="37">
        <v>-2</v>
      </c>
      <c r="I63" s="137" t="s">
        <v>54</v>
      </c>
      <c r="J63" s="137"/>
      <c r="K63" s="137"/>
    </row>
    <row r="64" spans="1:32">
      <c r="D64" s="44"/>
      <c r="E64" s="36">
        <v>12</v>
      </c>
      <c r="F64" s="36">
        <v>1</v>
      </c>
      <c r="G64" s="37">
        <v>0</v>
      </c>
      <c r="H64" s="37">
        <v>-1</v>
      </c>
      <c r="I64" s="137" t="s">
        <v>54</v>
      </c>
      <c r="J64" s="137"/>
      <c r="K64" s="137"/>
    </row>
    <row r="65" spans="4:12" customFormat="1">
      <c r="D65" s="44"/>
      <c r="E65" s="36">
        <v>13</v>
      </c>
      <c r="F65" s="36">
        <v>1</v>
      </c>
      <c r="G65" s="37">
        <v>0</v>
      </c>
      <c r="H65" s="37">
        <v>0</v>
      </c>
      <c r="I65" s="137" t="s">
        <v>54</v>
      </c>
      <c r="J65" s="137"/>
      <c r="K65" s="137"/>
    </row>
    <row r="66" spans="4:12" customFormat="1">
      <c r="D66" s="44"/>
      <c r="E66" s="36">
        <v>14</v>
      </c>
      <c r="F66" s="36">
        <v>1</v>
      </c>
      <c r="G66" s="37">
        <v>0</v>
      </c>
      <c r="H66" s="37">
        <v>1</v>
      </c>
      <c r="I66" s="137" t="s">
        <v>54</v>
      </c>
      <c r="J66" s="137"/>
      <c r="K66" s="137"/>
    </row>
    <row r="67" spans="4:12" customFormat="1">
      <c r="D67" s="44"/>
      <c r="E67" s="36">
        <v>15</v>
      </c>
      <c r="F67" s="36">
        <v>1</v>
      </c>
      <c r="G67" s="37">
        <v>0</v>
      </c>
      <c r="H67" s="37">
        <v>2</v>
      </c>
      <c r="I67" s="137" t="s">
        <v>54</v>
      </c>
      <c r="J67" s="137"/>
      <c r="K67" s="137"/>
    </row>
    <row r="68" spans="4:12" customFormat="1">
      <c r="D68" s="44"/>
      <c r="E68" s="36">
        <v>16</v>
      </c>
      <c r="F68" s="36">
        <v>1</v>
      </c>
      <c r="G68" s="37">
        <v>1</v>
      </c>
      <c r="H68" s="37">
        <v>-2</v>
      </c>
      <c r="I68" s="137" t="s">
        <v>54</v>
      </c>
      <c r="J68" s="137"/>
      <c r="K68" s="137"/>
    </row>
    <row r="69" spans="4:12" customFormat="1">
      <c r="D69" s="44"/>
      <c r="E69" s="36">
        <v>17</v>
      </c>
      <c r="F69" s="36">
        <v>1</v>
      </c>
      <c r="G69" s="37">
        <v>1</v>
      </c>
      <c r="H69" s="37">
        <v>-1</v>
      </c>
      <c r="I69" s="137" t="s">
        <v>54</v>
      </c>
      <c r="J69" s="137"/>
      <c r="K69" s="137"/>
    </row>
    <row r="70" spans="4:12" customFormat="1">
      <c r="D70" s="44"/>
      <c r="E70" s="36">
        <v>18</v>
      </c>
      <c r="F70" s="36">
        <v>1</v>
      </c>
      <c r="G70" s="37">
        <v>1</v>
      </c>
      <c r="H70" s="37">
        <v>0</v>
      </c>
      <c r="I70" s="137" t="s">
        <v>54</v>
      </c>
      <c r="J70" s="137"/>
      <c r="K70" s="137"/>
    </row>
    <row r="71" spans="4:12" customFormat="1">
      <c r="D71" s="44"/>
      <c r="E71" s="36">
        <v>19</v>
      </c>
      <c r="F71" s="36">
        <v>1</v>
      </c>
      <c r="G71" s="37">
        <v>1</v>
      </c>
      <c r="H71" s="37">
        <v>1</v>
      </c>
      <c r="I71" s="137" t="s">
        <v>54</v>
      </c>
      <c r="J71" s="137"/>
      <c r="K71" s="137"/>
    </row>
    <row r="72" spans="4:12" customFormat="1">
      <c r="D72" s="44"/>
      <c r="E72" s="36">
        <v>20</v>
      </c>
      <c r="F72" s="36">
        <v>1</v>
      </c>
      <c r="G72" s="37">
        <v>1</v>
      </c>
      <c r="H72" s="37">
        <v>2</v>
      </c>
      <c r="I72" s="137" t="s">
        <v>54</v>
      </c>
      <c r="J72" s="137"/>
      <c r="K72" s="137"/>
    </row>
    <row r="73" spans="4:12" customFormat="1">
      <c r="D73" s="44"/>
      <c r="E73" s="36">
        <v>21</v>
      </c>
      <c r="F73" s="36">
        <v>1</v>
      </c>
      <c r="G73" s="37">
        <v>2</v>
      </c>
      <c r="H73" s="37">
        <v>-2</v>
      </c>
      <c r="I73" s="137" t="s">
        <v>54</v>
      </c>
      <c r="J73" s="137"/>
      <c r="K73" s="137"/>
    </row>
    <row r="74" spans="4:12" customFormat="1">
      <c r="D74" s="44"/>
      <c r="E74" s="36">
        <v>22</v>
      </c>
      <c r="F74" s="36">
        <v>1</v>
      </c>
      <c r="G74" s="37">
        <v>2</v>
      </c>
      <c r="H74" s="37">
        <v>-1</v>
      </c>
      <c r="I74" s="137" t="s">
        <v>54</v>
      </c>
      <c r="J74" s="137"/>
      <c r="K74" s="137"/>
    </row>
    <row r="75" spans="4:12" customFormat="1">
      <c r="D75" s="44"/>
      <c r="E75" s="36">
        <v>23</v>
      </c>
      <c r="F75" s="36">
        <v>1</v>
      </c>
      <c r="G75" s="37">
        <v>2</v>
      </c>
      <c r="H75" s="37">
        <v>0</v>
      </c>
      <c r="I75" s="137" t="s">
        <v>54</v>
      </c>
      <c r="J75" s="137"/>
      <c r="K75" s="137"/>
    </row>
    <row r="76" spans="4:12" customFormat="1">
      <c r="D76" s="44"/>
      <c r="E76" s="36">
        <v>24</v>
      </c>
      <c r="F76" s="36">
        <v>1</v>
      </c>
      <c r="G76" s="37">
        <v>2</v>
      </c>
      <c r="H76" s="37">
        <v>1</v>
      </c>
      <c r="I76" s="137" t="s">
        <v>54</v>
      </c>
      <c r="J76" s="137"/>
      <c r="K76" s="137"/>
    </row>
    <row r="77" spans="4:12" customFormat="1">
      <c r="D77" s="44"/>
      <c r="E77" s="36">
        <v>25</v>
      </c>
      <c r="F77" s="36">
        <v>1</v>
      </c>
      <c r="G77" s="37">
        <v>2</v>
      </c>
      <c r="H77" s="37">
        <v>2</v>
      </c>
      <c r="I77" s="137" t="s">
        <v>54</v>
      </c>
      <c r="J77" s="137"/>
      <c r="K77" s="137"/>
    </row>
    <row r="78" spans="4:12" customFormat="1">
      <c r="D78" s="1"/>
      <c r="E78" s="34"/>
      <c r="F78" s="34"/>
      <c r="G78" s="34"/>
      <c r="H78" s="34"/>
      <c r="I78" s="35"/>
      <c r="J78" s="35"/>
      <c r="K78" s="35"/>
      <c r="L78" s="1"/>
    </row>
    <row r="79" spans="4:12" customFormat="1">
      <c r="D79" s="44"/>
      <c r="E79" s="36">
        <v>26</v>
      </c>
      <c r="F79" s="43">
        <v>2</v>
      </c>
      <c r="G79" s="37">
        <v>-2</v>
      </c>
      <c r="H79" s="37">
        <v>-2</v>
      </c>
      <c r="I79" s="38" t="s">
        <v>55</v>
      </c>
      <c r="J79" s="38"/>
      <c r="K79" s="38"/>
    </row>
    <row r="80" spans="4:12" customFormat="1">
      <c r="D80" s="44"/>
      <c r="E80" s="36">
        <v>27</v>
      </c>
      <c r="F80" s="43">
        <v>2</v>
      </c>
      <c r="G80" s="37">
        <v>-2</v>
      </c>
      <c r="H80" s="37">
        <v>-1</v>
      </c>
      <c r="I80" s="38" t="s">
        <v>55</v>
      </c>
      <c r="J80" s="38"/>
      <c r="K80" s="38"/>
    </row>
    <row r="81" spans="4:11" customFormat="1">
      <c r="D81" s="44"/>
      <c r="E81" s="36">
        <v>28</v>
      </c>
      <c r="F81" s="43">
        <v>2</v>
      </c>
      <c r="G81" s="37">
        <v>-2</v>
      </c>
      <c r="H81" s="37">
        <v>0</v>
      </c>
      <c r="I81" s="40" t="s">
        <v>53</v>
      </c>
      <c r="J81" s="40"/>
      <c r="K81" s="40"/>
    </row>
    <row r="82" spans="4:11" customFormat="1">
      <c r="D82" s="44"/>
      <c r="E82" s="36">
        <v>29</v>
      </c>
      <c r="F82" s="43">
        <v>2</v>
      </c>
      <c r="G82" s="37">
        <v>-2</v>
      </c>
      <c r="H82" s="37">
        <v>1</v>
      </c>
      <c r="I82" s="40" t="s">
        <v>53</v>
      </c>
      <c r="J82" s="40"/>
      <c r="K82" s="40"/>
    </row>
    <row r="83" spans="4:11" customFormat="1">
      <c r="D83" s="44"/>
      <c r="E83" s="36">
        <v>30</v>
      </c>
      <c r="F83" s="43">
        <v>2</v>
      </c>
      <c r="G83" s="37">
        <v>-2</v>
      </c>
      <c r="H83" s="37">
        <v>2</v>
      </c>
      <c r="I83" s="40" t="s">
        <v>53</v>
      </c>
      <c r="J83" s="40"/>
      <c r="K83" s="40"/>
    </row>
    <row r="84" spans="4:11" customFormat="1">
      <c r="D84" s="44"/>
      <c r="E84" s="36">
        <v>31</v>
      </c>
      <c r="F84" s="43">
        <v>2</v>
      </c>
      <c r="G84" s="37">
        <v>-1</v>
      </c>
      <c r="H84" s="37">
        <v>-2</v>
      </c>
      <c r="I84" s="38" t="s">
        <v>58</v>
      </c>
      <c r="J84" s="38"/>
      <c r="K84" s="38"/>
    </row>
    <row r="85" spans="4:11" customFormat="1">
      <c r="D85" s="44"/>
      <c r="E85" s="36">
        <v>32</v>
      </c>
      <c r="F85" s="43">
        <v>2</v>
      </c>
      <c r="G85" s="37">
        <v>-1</v>
      </c>
      <c r="H85" s="37">
        <v>-1</v>
      </c>
      <c r="I85" s="40" t="s">
        <v>53</v>
      </c>
      <c r="J85" s="40"/>
      <c r="K85" s="40"/>
    </row>
    <row r="86" spans="4:11" customFormat="1">
      <c r="D86" s="44"/>
      <c r="E86" s="36">
        <v>33</v>
      </c>
      <c r="F86" s="43">
        <v>2</v>
      </c>
      <c r="G86" s="37">
        <v>-1</v>
      </c>
      <c r="H86" s="37">
        <v>0</v>
      </c>
      <c r="I86" s="137" t="s">
        <v>54</v>
      </c>
      <c r="J86" s="137"/>
      <c r="K86" s="137"/>
    </row>
    <row r="87" spans="4:11" customFormat="1">
      <c r="D87" s="44"/>
      <c r="E87" s="36">
        <v>34</v>
      </c>
      <c r="F87" s="43">
        <v>2</v>
      </c>
      <c r="G87" s="37">
        <v>-1</v>
      </c>
      <c r="H87" s="37">
        <v>1</v>
      </c>
      <c r="I87" s="137" t="s">
        <v>54</v>
      </c>
      <c r="J87" s="137"/>
      <c r="K87" s="137"/>
    </row>
    <row r="88" spans="4:11" customFormat="1">
      <c r="D88" s="44"/>
      <c r="E88" s="36">
        <v>35</v>
      </c>
      <c r="F88" s="43">
        <v>2</v>
      </c>
      <c r="G88" s="37">
        <v>-1</v>
      </c>
      <c r="H88" s="37">
        <v>2</v>
      </c>
      <c r="I88" s="137" t="s">
        <v>54</v>
      </c>
      <c r="J88" s="137"/>
      <c r="K88" s="137"/>
    </row>
    <row r="89" spans="4:11" customFormat="1">
      <c r="D89" s="44"/>
      <c r="E89" s="36">
        <v>36</v>
      </c>
      <c r="F89" s="43">
        <v>2</v>
      </c>
      <c r="G89" s="37">
        <v>0</v>
      </c>
      <c r="H89" s="37">
        <v>-2</v>
      </c>
      <c r="I89" s="40" t="s">
        <v>59</v>
      </c>
      <c r="J89" s="40"/>
      <c r="K89" s="40"/>
    </row>
    <row r="90" spans="4:11" customFormat="1">
      <c r="D90" s="44"/>
      <c r="E90" s="36">
        <v>37</v>
      </c>
      <c r="F90" s="43">
        <v>2</v>
      </c>
      <c r="G90" s="37">
        <v>0</v>
      </c>
      <c r="H90" s="37">
        <v>-1</v>
      </c>
      <c r="I90" s="137" t="s">
        <v>54</v>
      </c>
      <c r="J90" s="137"/>
      <c r="K90" s="137"/>
    </row>
    <row r="91" spans="4:11" customFormat="1">
      <c r="D91" s="44"/>
      <c r="E91" s="36">
        <v>38</v>
      </c>
      <c r="F91" s="43">
        <v>2</v>
      </c>
      <c r="G91" s="37">
        <v>0</v>
      </c>
      <c r="H91" s="37">
        <v>0</v>
      </c>
      <c r="I91" s="137" t="s">
        <v>54</v>
      </c>
      <c r="J91" s="137"/>
      <c r="K91" s="137"/>
    </row>
    <row r="92" spans="4:11" customFormat="1">
      <c r="D92" s="44"/>
      <c r="E92" s="36">
        <v>39</v>
      </c>
      <c r="F92" s="43">
        <v>2</v>
      </c>
      <c r="G92" s="37">
        <v>0</v>
      </c>
      <c r="H92" s="37">
        <v>1</v>
      </c>
      <c r="I92" s="137" t="s">
        <v>54</v>
      </c>
      <c r="J92" s="137"/>
      <c r="K92" s="137"/>
    </row>
    <row r="93" spans="4:11" customFormat="1">
      <c r="D93" s="44"/>
      <c r="E93" s="36">
        <v>40</v>
      </c>
      <c r="F93" s="43">
        <v>2</v>
      </c>
      <c r="G93" s="37">
        <v>0</v>
      </c>
      <c r="H93" s="37">
        <v>2</v>
      </c>
      <c r="I93" s="137" t="s">
        <v>54</v>
      </c>
      <c r="J93" s="137"/>
      <c r="K93" s="137"/>
    </row>
    <row r="94" spans="4:11" customFormat="1">
      <c r="D94" s="44"/>
      <c r="E94" s="36">
        <v>41</v>
      </c>
      <c r="F94" s="43">
        <v>2</v>
      </c>
      <c r="G94" s="37">
        <v>1</v>
      </c>
      <c r="H94" s="37">
        <v>-2</v>
      </c>
      <c r="I94" s="40" t="s">
        <v>59</v>
      </c>
      <c r="J94" s="40"/>
      <c r="K94" s="40"/>
    </row>
    <row r="95" spans="4:11" customFormat="1">
      <c r="D95" s="44"/>
      <c r="E95" s="36">
        <v>42</v>
      </c>
      <c r="F95" s="43">
        <v>2</v>
      </c>
      <c r="G95" s="37">
        <v>1</v>
      </c>
      <c r="H95" s="37">
        <v>-1</v>
      </c>
      <c r="I95" s="137" t="s">
        <v>54</v>
      </c>
      <c r="J95" s="137"/>
      <c r="K95" s="137"/>
    </row>
    <row r="96" spans="4:11" customFormat="1">
      <c r="D96" s="44"/>
      <c r="E96" s="36">
        <v>43</v>
      </c>
      <c r="F96" s="43">
        <v>2</v>
      </c>
      <c r="G96" s="37">
        <v>1</v>
      </c>
      <c r="H96" s="37">
        <v>0</v>
      </c>
      <c r="I96" s="137" t="s">
        <v>54</v>
      </c>
      <c r="J96" s="137"/>
      <c r="K96" s="137"/>
    </row>
    <row r="97" spans="4:11" customFormat="1">
      <c r="D97" s="44"/>
      <c r="E97" s="36">
        <v>44</v>
      </c>
      <c r="F97" s="43">
        <v>2</v>
      </c>
      <c r="G97" s="37">
        <v>1</v>
      </c>
      <c r="H97" s="37">
        <v>1</v>
      </c>
      <c r="I97" s="137" t="s">
        <v>54</v>
      </c>
      <c r="J97" s="137"/>
      <c r="K97" s="137"/>
    </row>
    <row r="98" spans="4:11" customFormat="1">
      <c r="D98" s="44"/>
      <c r="E98" s="36">
        <v>45</v>
      </c>
      <c r="F98" s="43">
        <v>2</v>
      </c>
      <c r="G98" s="37">
        <v>1</v>
      </c>
      <c r="H98" s="37">
        <v>2</v>
      </c>
      <c r="I98" s="137" t="s">
        <v>54</v>
      </c>
      <c r="J98" s="137"/>
      <c r="K98" s="137"/>
    </row>
    <row r="99" spans="4:11" customFormat="1">
      <c r="D99" s="44"/>
      <c r="E99" s="36">
        <v>46</v>
      </c>
      <c r="F99" s="43">
        <v>2</v>
      </c>
      <c r="G99" s="37">
        <v>2</v>
      </c>
      <c r="H99" s="37">
        <v>-2</v>
      </c>
      <c r="I99" s="40" t="s">
        <v>59</v>
      </c>
      <c r="J99" s="40"/>
      <c r="K99" s="40"/>
    </row>
    <row r="100" spans="4:11" customFormat="1">
      <c r="D100" s="44"/>
      <c r="E100" s="36">
        <v>47</v>
      </c>
      <c r="F100" s="43">
        <v>2</v>
      </c>
      <c r="G100" s="37">
        <v>2</v>
      </c>
      <c r="H100" s="37">
        <v>-1</v>
      </c>
      <c r="I100" s="137" t="s">
        <v>54</v>
      </c>
      <c r="J100" s="137"/>
      <c r="K100" s="137"/>
    </row>
    <row r="101" spans="4:11" customFormat="1">
      <c r="D101" s="44"/>
      <c r="E101" s="36">
        <v>48</v>
      </c>
      <c r="F101" s="43">
        <v>2</v>
      </c>
      <c r="G101" s="37">
        <v>2</v>
      </c>
      <c r="H101" s="37">
        <v>0</v>
      </c>
      <c r="I101" s="137" t="s">
        <v>54</v>
      </c>
      <c r="J101" s="137"/>
      <c r="K101" s="137"/>
    </row>
    <row r="102" spans="4:11" customFormat="1">
      <c r="D102" s="44"/>
      <c r="E102" s="36">
        <v>49</v>
      </c>
      <c r="F102" s="43">
        <v>2</v>
      </c>
      <c r="G102" s="37">
        <v>2</v>
      </c>
      <c r="H102" s="37">
        <v>1</v>
      </c>
      <c r="I102" s="137" t="s">
        <v>54</v>
      </c>
      <c r="J102" s="137"/>
      <c r="K102" s="137"/>
    </row>
    <row r="103" spans="4:11" customFormat="1">
      <c r="D103" s="44"/>
      <c r="E103" s="36">
        <v>50</v>
      </c>
      <c r="F103" s="43">
        <v>2</v>
      </c>
      <c r="G103" s="37">
        <v>2</v>
      </c>
      <c r="H103" s="37">
        <v>2</v>
      </c>
      <c r="I103" s="137" t="s">
        <v>54</v>
      </c>
      <c r="J103" s="137"/>
      <c r="K103" s="137"/>
    </row>
    <row r="104" spans="4:11" customFormat="1">
      <c r="D104" s="1"/>
      <c r="E104" s="34"/>
      <c r="F104" s="34"/>
      <c r="G104" s="34"/>
      <c r="H104" s="34"/>
      <c r="I104" s="35"/>
      <c r="J104" s="35"/>
      <c r="K104" s="35"/>
    </row>
    <row r="105" spans="4:11" customFormat="1">
      <c r="D105" s="44"/>
      <c r="E105" s="36">
        <v>51</v>
      </c>
      <c r="F105" s="36">
        <v>3</v>
      </c>
      <c r="G105" s="37">
        <v>-2</v>
      </c>
      <c r="H105" s="37">
        <v>-2</v>
      </c>
      <c r="I105" s="38" t="s">
        <v>55</v>
      </c>
      <c r="J105" s="38"/>
      <c r="K105" s="38"/>
    </row>
    <row r="106" spans="4:11" customFormat="1">
      <c r="D106" s="44"/>
      <c r="E106" s="36">
        <v>52</v>
      </c>
      <c r="F106" s="36">
        <v>3</v>
      </c>
      <c r="G106" s="37">
        <v>-2</v>
      </c>
      <c r="H106" s="37">
        <v>-1</v>
      </c>
      <c r="I106" s="38" t="s">
        <v>55</v>
      </c>
      <c r="J106" s="38"/>
      <c r="K106" s="38"/>
    </row>
    <row r="107" spans="4:11" customFormat="1">
      <c r="D107" s="44"/>
      <c r="E107" s="36">
        <v>53</v>
      </c>
      <c r="F107" s="36">
        <v>3</v>
      </c>
      <c r="G107" s="37">
        <v>-2</v>
      </c>
      <c r="H107" s="37">
        <v>0</v>
      </c>
      <c r="I107" s="38" t="s">
        <v>55</v>
      </c>
      <c r="J107" s="38"/>
      <c r="K107" s="38"/>
    </row>
    <row r="108" spans="4:11" customFormat="1">
      <c r="D108" s="44"/>
      <c r="E108" s="36">
        <v>54</v>
      </c>
      <c r="F108" s="36">
        <v>3</v>
      </c>
      <c r="G108" s="37">
        <v>-2</v>
      </c>
      <c r="H108" s="37">
        <v>1</v>
      </c>
      <c r="I108" s="40" t="s">
        <v>53</v>
      </c>
      <c r="J108" s="40"/>
      <c r="K108" s="40"/>
    </row>
    <row r="109" spans="4:11" customFormat="1">
      <c r="D109" s="44"/>
      <c r="E109" s="36">
        <v>55</v>
      </c>
      <c r="F109" s="36">
        <v>3</v>
      </c>
      <c r="G109" s="37">
        <v>-2</v>
      </c>
      <c r="H109" s="37">
        <v>2</v>
      </c>
      <c r="I109" s="40" t="s">
        <v>53</v>
      </c>
      <c r="J109" s="40"/>
      <c r="K109" s="40"/>
    </row>
    <row r="110" spans="4:11" customFormat="1">
      <c r="D110" s="44"/>
      <c r="E110" s="36">
        <v>56</v>
      </c>
      <c r="F110" s="36">
        <v>3</v>
      </c>
      <c r="G110" s="37">
        <v>-1</v>
      </c>
      <c r="H110" s="37">
        <v>-2</v>
      </c>
      <c r="I110" s="38" t="s">
        <v>55</v>
      </c>
      <c r="J110" s="38"/>
      <c r="K110" s="38"/>
    </row>
    <row r="111" spans="4:11" customFormat="1">
      <c r="D111" s="44"/>
      <c r="E111" s="36">
        <v>57</v>
      </c>
      <c r="F111" s="36">
        <v>3</v>
      </c>
      <c r="G111" s="37">
        <v>-1</v>
      </c>
      <c r="H111" s="37">
        <v>-1</v>
      </c>
      <c r="I111" s="40" t="s">
        <v>53</v>
      </c>
      <c r="J111" s="40"/>
      <c r="K111" s="40"/>
    </row>
    <row r="112" spans="4:11" customFormat="1">
      <c r="D112" s="44"/>
      <c r="E112" s="36">
        <v>58</v>
      </c>
      <c r="F112" s="36">
        <v>3</v>
      </c>
      <c r="G112" s="37">
        <v>-1</v>
      </c>
      <c r="H112" s="37">
        <v>0</v>
      </c>
      <c r="I112" s="40" t="s">
        <v>53</v>
      </c>
      <c r="J112" s="40"/>
      <c r="K112" s="40"/>
    </row>
    <row r="113" spans="4:11" customFormat="1">
      <c r="D113" s="44"/>
      <c r="E113" s="36">
        <v>59</v>
      </c>
      <c r="F113" s="36">
        <v>3</v>
      </c>
      <c r="G113" s="37">
        <v>-1</v>
      </c>
      <c r="H113" s="37">
        <v>1</v>
      </c>
      <c r="I113" s="40" t="s">
        <v>53</v>
      </c>
      <c r="J113" s="40"/>
      <c r="K113" s="40"/>
    </row>
    <row r="114" spans="4:11" customFormat="1">
      <c r="D114" s="44"/>
      <c r="E114" s="36">
        <v>60</v>
      </c>
      <c r="F114" s="36">
        <v>3</v>
      </c>
      <c r="G114" s="37">
        <v>-1</v>
      </c>
      <c r="H114" s="37">
        <v>2</v>
      </c>
      <c r="I114" s="137" t="s">
        <v>54</v>
      </c>
      <c r="J114" s="137"/>
      <c r="K114" s="137"/>
    </row>
    <row r="115" spans="4:11" customFormat="1">
      <c r="D115" s="44"/>
      <c r="E115" s="36">
        <v>61</v>
      </c>
      <c r="F115" s="36">
        <v>3</v>
      </c>
      <c r="G115" s="37">
        <v>0</v>
      </c>
      <c r="H115" s="37">
        <v>-2</v>
      </c>
      <c r="I115" s="38" t="s">
        <v>55</v>
      </c>
      <c r="J115" s="38"/>
      <c r="K115" s="38"/>
    </row>
    <row r="116" spans="4:11" customFormat="1">
      <c r="D116" s="44"/>
      <c r="E116" s="36">
        <v>62</v>
      </c>
      <c r="F116" s="36">
        <v>3</v>
      </c>
      <c r="G116" s="37">
        <v>0</v>
      </c>
      <c r="H116" s="37">
        <v>-1</v>
      </c>
      <c r="I116" s="40" t="s">
        <v>53</v>
      </c>
      <c r="J116" s="40"/>
      <c r="K116" s="40"/>
    </row>
    <row r="117" spans="4:11" customFormat="1">
      <c r="D117" s="44"/>
      <c r="E117" s="36">
        <v>63</v>
      </c>
      <c r="F117" s="36">
        <v>3</v>
      </c>
      <c r="G117" s="37">
        <v>0</v>
      </c>
      <c r="H117" s="37">
        <v>0</v>
      </c>
      <c r="I117" s="137" t="s">
        <v>54</v>
      </c>
      <c r="J117" s="137"/>
      <c r="K117" s="137"/>
    </row>
    <row r="118" spans="4:11" customFormat="1">
      <c r="D118" s="44"/>
      <c r="E118" s="36">
        <v>64</v>
      </c>
      <c r="F118" s="36">
        <v>3</v>
      </c>
      <c r="G118" s="37">
        <v>0</v>
      </c>
      <c r="H118" s="37">
        <v>1</v>
      </c>
      <c r="I118" s="137" t="s">
        <v>54</v>
      </c>
      <c r="J118" s="137"/>
      <c r="K118" s="137"/>
    </row>
    <row r="119" spans="4:11" customFormat="1">
      <c r="D119" s="44"/>
      <c r="E119" s="36">
        <v>65</v>
      </c>
      <c r="F119" s="36">
        <v>3</v>
      </c>
      <c r="G119" s="37">
        <v>0</v>
      </c>
      <c r="H119" s="37">
        <v>2</v>
      </c>
      <c r="I119" s="137" t="s">
        <v>54</v>
      </c>
      <c r="J119" s="137"/>
      <c r="K119" s="137"/>
    </row>
    <row r="120" spans="4:11" customFormat="1">
      <c r="D120" s="44"/>
      <c r="E120" s="36">
        <v>66</v>
      </c>
      <c r="F120" s="36">
        <v>3</v>
      </c>
      <c r="G120" s="37">
        <v>1</v>
      </c>
      <c r="H120" s="37">
        <v>-2</v>
      </c>
      <c r="I120" s="38" t="s">
        <v>55</v>
      </c>
      <c r="J120" s="38"/>
      <c r="K120" s="38"/>
    </row>
    <row r="121" spans="4:11" customFormat="1">
      <c r="D121" s="44"/>
      <c r="E121" s="36">
        <v>67</v>
      </c>
      <c r="F121" s="36">
        <v>3</v>
      </c>
      <c r="G121" s="37">
        <v>1</v>
      </c>
      <c r="H121" s="37">
        <v>-1</v>
      </c>
      <c r="I121" s="40" t="s">
        <v>53</v>
      </c>
      <c r="J121" s="40"/>
      <c r="K121" s="40"/>
    </row>
    <row r="122" spans="4:11" customFormat="1">
      <c r="D122" s="44"/>
      <c r="E122" s="36">
        <v>68</v>
      </c>
      <c r="F122" s="36">
        <v>3</v>
      </c>
      <c r="G122" s="37">
        <v>1</v>
      </c>
      <c r="H122" s="37">
        <v>0</v>
      </c>
      <c r="I122" s="137" t="s">
        <v>54</v>
      </c>
      <c r="J122" s="137"/>
      <c r="K122" s="137"/>
    </row>
    <row r="123" spans="4:11" customFormat="1">
      <c r="D123" s="44"/>
      <c r="E123" s="36">
        <v>69</v>
      </c>
      <c r="F123" s="36">
        <v>3</v>
      </c>
      <c r="G123" s="37">
        <v>1</v>
      </c>
      <c r="H123" s="37">
        <v>1</v>
      </c>
      <c r="I123" s="137" t="s">
        <v>54</v>
      </c>
      <c r="J123" s="137"/>
      <c r="K123" s="137"/>
    </row>
    <row r="124" spans="4:11" customFormat="1">
      <c r="D124" s="44"/>
      <c r="E124" s="36">
        <v>70</v>
      </c>
      <c r="F124" s="36">
        <v>3</v>
      </c>
      <c r="G124" s="37">
        <v>1</v>
      </c>
      <c r="H124" s="37">
        <v>2</v>
      </c>
      <c r="I124" s="137" t="s">
        <v>54</v>
      </c>
      <c r="J124" s="137"/>
      <c r="K124" s="137"/>
    </row>
    <row r="125" spans="4:11" customFormat="1">
      <c r="D125" s="44"/>
      <c r="E125" s="36">
        <v>71</v>
      </c>
      <c r="F125" s="36">
        <v>3</v>
      </c>
      <c r="G125" s="37">
        <v>2</v>
      </c>
      <c r="H125" s="37">
        <v>-2</v>
      </c>
      <c r="I125" s="38" t="s">
        <v>55</v>
      </c>
      <c r="J125" s="38"/>
      <c r="K125" s="38"/>
    </row>
    <row r="126" spans="4:11" customFormat="1">
      <c r="D126" s="44"/>
      <c r="E126" s="36">
        <v>72</v>
      </c>
      <c r="F126" s="36">
        <v>3</v>
      </c>
      <c r="G126" s="37">
        <v>2</v>
      </c>
      <c r="H126" s="37">
        <v>-1</v>
      </c>
      <c r="I126" s="40" t="s">
        <v>53</v>
      </c>
      <c r="J126" s="40"/>
      <c r="K126" s="40"/>
    </row>
    <row r="127" spans="4:11" customFormat="1">
      <c r="D127" s="44"/>
      <c r="E127" s="36">
        <v>73</v>
      </c>
      <c r="F127" s="36">
        <v>3</v>
      </c>
      <c r="G127" s="37">
        <v>2</v>
      </c>
      <c r="H127" s="37">
        <v>0</v>
      </c>
      <c r="I127" s="137" t="s">
        <v>54</v>
      </c>
      <c r="J127" s="137"/>
      <c r="K127" s="137"/>
    </row>
    <row r="128" spans="4:11" customFormat="1">
      <c r="D128" s="44"/>
      <c r="E128" s="36">
        <v>74</v>
      </c>
      <c r="F128" s="36">
        <v>3</v>
      </c>
      <c r="G128" s="37">
        <v>2</v>
      </c>
      <c r="H128" s="37">
        <v>1</v>
      </c>
      <c r="I128" s="137" t="s">
        <v>54</v>
      </c>
      <c r="J128" s="137"/>
      <c r="K128" s="137"/>
    </row>
    <row r="129" spans="4:11" customFormat="1">
      <c r="D129" s="44"/>
      <c r="E129" s="36">
        <v>75</v>
      </c>
      <c r="F129" s="36">
        <v>3</v>
      </c>
      <c r="G129" s="37">
        <v>2</v>
      </c>
      <c r="H129" s="37">
        <v>2</v>
      </c>
      <c r="I129" s="137" t="s">
        <v>54</v>
      </c>
      <c r="J129" s="137"/>
      <c r="K129" s="137"/>
    </row>
    <row r="130" spans="4:11" customFormat="1">
      <c r="E130" s="17">
        <f t="array" ref="E130">VLOOKUP(Q12&amp;Q17&amp;Q18,CHOOSE({1,2,3},F53:F129&amp;G53:G129&amp;H53:H129,E53:E129),2,FALSE)</f>
        <v>0</v>
      </c>
    </row>
  </sheetData>
  <mergeCells count="46">
    <mergeCell ref="B8:C8"/>
    <mergeCell ref="D8:G8"/>
    <mergeCell ref="R8:S8"/>
    <mergeCell ref="A2:G2"/>
    <mergeCell ref="A3:B3"/>
    <mergeCell ref="C3:G3"/>
    <mergeCell ref="A4:L4"/>
    <mergeCell ref="W4:W7"/>
    <mergeCell ref="A5:M5"/>
    <mergeCell ref="B7:C7"/>
    <mergeCell ref="D7:G7"/>
    <mergeCell ref="R7:S7"/>
    <mergeCell ref="U4:U7"/>
    <mergeCell ref="V4:V7"/>
    <mergeCell ref="A10:C11"/>
    <mergeCell ref="D10:I10"/>
    <mergeCell ref="J10:L11"/>
    <mergeCell ref="M10:O11"/>
    <mergeCell ref="D11:E11"/>
    <mergeCell ref="F11:G11"/>
    <mergeCell ref="H11:I11"/>
    <mergeCell ref="T16:U16"/>
    <mergeCell ref="A12:A13"/>
    <mergeCell ref="B12:C13"/>
    <mergeCell ref="E12:E13"/>
    <mergeCell ref="G12:G13"/>
    <mergeCell ref="I12:I13"/>
    <mergeCell ref="J12:L13"/>
    <mergeCell ref="M12:O13"/>
    <mergeCell ref="A15:C16"/>
    <mergeCell ref="D15:N16"/>
    <mergeCell ref="O15:O16"/>
    <mergeCell ref="R16:S16"/>
    <mergeCell ref="T42:V42"/>
    <mergeCell ref="I52:K52"/>
    <mergeCell ref="B17:C17"/>
    <mergeCell ref="J17:K17"/>
    <mergeCell ref="B18:C18"/>
    <mergeCell ref="J18:K18"/>
    <mergeCell ref="A19:B19"/>
    <mergeCell ref="D19:E19"/>
    <mergeCell ref="J19:L19"/>
    <mergeCell ref="D20:N20"/>
    <mergeCell ref="D22:N22"/>
    <mergeCell ref="D23:N23"/>
    <mergeCell ref="C25:M25"/>
  </mergeCells>
  <conditionalFormatting sqref="D20:D21 D24">
    <cfRule type="containsText" dxfId="48" priority="7" operator="containsText" text="Alternativenprüfung notwendig">
      <formula>NOT(ISERROR(SEARCH("Alternativenprüfung notwendig",D20)))</formula>
    </cfRule>
    <cfRule type="containsText" dxfId="47" priority="8" operator="containsText" text="Alternativenprüfung wird empfohlen">
      <formula>NOT(ISERROR(SEARCH("Alternativenprüfung wird empfohlen",D20)))</formula>
    </cfRule>
    <cfRule type="containsText" dxfId="46" priority="9" operator="containsText" text="Alternativenprüfung nicht notwendig">
      <formula>NOT(ISERROR(SEARCH("Alternativenprüfung nicht notwendig",D20)))</formula>
    </cfRule>
  </conditionalFormatting>
  <conditionalFormatting sqref="D22">
    <cfRule type="containsText" dxfId="45" priority="4" operator="containsText" text="Alternativenprüfung notwendig">
      <formula>NOT(ISERROR(SEARCH("Alternativenprüfung notwendig",D22)))</formula>
    </cfRule>
    <cfRule type="containsText" dxfId="44" priority="5" operator="containsText" text="Alternativenprüfung wird empfohlen">
      <formula>NOT(ISERROR(SEARCH("Alternativenprüfung wird empfohlen",D22)))</formula>
    </cfRule>
    <cfRule type="containsText" dxfId="43" priority="6" operator="containsText" text="Alternativenprüfung nicht notwendig">
      <formula>NOT(ISERROR(SEARCH("Alternativenprüfung nicht notwendig",D22)))</formula>
    </cfRule>
  </conditionalFormatting>
  <conditionalFormatting sqref="D46:D49">
    <cfRule type="containsText" dxfId="42" priority="1" operator="containsText" text="Alternativenprüfung notwendig">
      <formula>NOT(ISERROR(SEARCH("Alternativenprüfung notwendig",D46)))</formula>
    </cfRule>
    <cfRule type="containsText" dxfId="41" priority="2" operator="containsText" text="Alternativenprüfung wird empfohlen">
      <formula>NOT(ISERROR(SEARCH("Alternativenprüfung wird empfohlen",D46)))</formula>
    </cfRule>
    <cfRule type="containsText" dxfId="40" priority="3" operator="containsText" text="Alternativenprüfung nicht notwendig">
      <formula>NOT(ISERROR(SEARCH("Alternativenprüfung nicht notwendig",D46)))</formula>
    </cfRule>
  </conditionalFormatting>
  <pageMargins left="0.7" right="0.7" top="0.78740157499999996" bottom="0.78740157499999996"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7105" r:id="rId3" name="Check Box 1">
              <controlPr defaultSize="0" autoFill="0" autoLine="0" autoPict="0" altText="">
                <anchor moveWithCells="1">
                  <from>
                    <xdr:col>4</xdr:col>
                    <xdr:colOff>106680</xdr:colOff>
                    <xdr:row>11</xdr:row>
                    <xdr:rowOff>137160</xdr:rowOff>
                  </from>
                  <to>
                    <xdr:col>4</xdr:col>
                    <xdr:colOff>297180</xdr:colOff>
                    <xdr:row>12</xdr:row>
                    <xdr:rowOff>137160</xdr:rowOff>
                  </to>
                </anchor>
              </controlPr>
            </control>
          </mc:Choice>
        </mc:AlternateContent>
        <mc:AlternateContent xmlns:mc="http://schemas.openxmlformats.org/markup-compatibility/2006">
          <mc:Choice Requires="x14">
            <control shapeId="47106" r:id="rId4" name="Check Box 2">
              <controlPr defaultSize="0" autoFill="0" autoLine="0" autoPict="0" altText="">
                <anchor moveWithCells="1">
                  <from>
                    <xdr:col>6</xdr:col>
                    <xdr:colOff>106680</xdr:colOff>
                    <xdr:row>11</xdr:row>
                    <xdr:rowOff>137160</xdr:rowOff>
                  </from>
                  <to>
                    <xdr:col>6</xdr:col>
                    <xdr:colOff>297180</xdr:colOff>
                    <xdr:row>12</xdr:row>
                    <xdr:rowOff>137160</xdr:rowOff>
                  </to>
                </anchor>
              </controlPr>
            </control>
          </mc:Choice>
        </mc:AlternateContent>
        <mc:AlternateContent xmlns:mc="http://schemas.openxmlformats.org/markup-compatibility/2006">
          <mc:Choice Requires="x14">
            <control shapeId="47107" r:id="rId5" name="Check Box 3">
              <controlPr defaultSize="0" autoFill="0" autoLine="0" autoPict="0" altText="">
                <anchor moveWithCells="1">
                  <from>
                    <xdr:col>8</xdr:col>
                    <xdr:colOff>106680</xdr:colOff>
                    <xdr:row>11</xdr:row>
                    <xdr:rowOff>121920</xdr:rowOff>
                  </from>
                  <to>
                    <xdr:col>8</xdr:col>
                    <xdr:colOff>297180</xdr:colOff>
                    <xdr:row>12</xdr:row>
                    <xdr:rowOff>144780</xdr:rowOff>
                  </to>
                </anchor>
              </controlPr>
            </control>
          </mc:Choice>
        </mc:AlternateContent>
        <mc:AlternateContent xmlns:mc="http://schemas.openxmlformats.org/markup-compatibility/2006">
          <mc:Choice Requires="x14">
            <control shapeId="47108" r:id="rId6" name="Check Box 4">
              <controlPr defaultSize="0" autoFill="0" autoLine="0" autoPict="0" altText="">
                <anchor moveWithCells="1">
                  <from>
                    <xdr:col>4</xdr:col>
                    <xdr:colOff>106680</xdr:colOff>
                    <xdr:row>16</xdr:row>
                    <xdr:rowOff>60960</xdr:rowOff>
                  </from>
                  <to>
                    <xdr:col>4</xdr:col>
                    <xdr:colOff>297180</xdr:colOff>
                    <xdr:row>17</xdr:row>
                    <xdr:rowOff>22860</xdr:rowOff>
                  </to>
                </anchor>
              </controlPr>
            </control>
          </mc:Choice>
        </mc:AlternateContent>
        <mc:AlternateContent xmlns:mc="http://schemas.openxmlformats.org/markup-compatibility/2006">
          <mc:Choice Requires="x14">
            <control shapeId="47109" r:id="rId7" name="Check Box 5">
              <controlPr defaultSize="0" autoFill="0" autoLine="0" autoPict="0" altText="">
                <anchor moveWithCells="1">
                  <from>
                    <xdr:col>6</xdr:col>
                    <xdr:colOff>99060</xdr:colOff>
                    <xdr:row>16</xdr:row>
                    <xdr:rowOff>60960</xdr:rowOff>
                  </from>
                  <to>
                    <xdr:col>6</xdr:col>
                    <xdr:colOff>289560</xdr:colOff>
                    <xdr:row>17</xdr:row>
                    <xdr:rowOff>22860</xdr:rowOff>
                  </to>
                </anchor>
              </controlPr>
            </control>
          </mc:Choice>
        </mc:AlternateContent>
        <mc:AlternateContent xmlns:mc="http://schemas.openxmlformats.org/markup-compatibility/2006">
          <mc:Choice Requires="x14">
            <control shapeId="47110" r:id="rId8" name="Check Box 6">
              <controlPr defaultSize="0" autoFill="0" autoLine="0" autoPict="0" altText="">
                <anchor moveWithCells="1">
                  <from>
                    <xdr:col>8</xdr:col>
                    <xdr:colOff>99060</xdr:colOff>
                    <xdr:row>16</xdr:row>
                    <xdr:rowOff>60960</xdr:rowOff>
                  </from>
                  <to>
                    <xdr:col>8</xdr:col>
                    <xdr:colOff>289560</xdr:colOff>
                    <xdr:row>17</xdr:row>
                    <xdr:rowOff>22860</xdr:rowOff>
                  </to>
                </anchor>
              </controlPr>
            </control>
          </mc:Choice>
        </mc:AlternateContent>
        <mc:AlternateContent xmlns:mc="http://schemas.openxmlformats.org/markup-compatibility/2006">
          <mc:Choice Requires="x14">
            <control shapeId="47111" r:id="rId9" name="Check Box 7">
              <controlPr defaultSize="0" autoFill="0" autoLine="0" autoPict="0" altText="">
                <anchor moveWithCells="1">
                  <from>
                    <xdr:col>11</xdr:col>
                    <xdr:colOff>99060</xdr:colOff>
                    <xdr:row>16</xdr:row>
                    <xdr:rowOff>60960</xdr:rowOff>
                  </from>
                  <to>
                    <xdr:col>11</xdr:col>
                    <xdr:colOff>289560</xdr:colOff>
                    <xdr:row>17</xdr:row>
                    <xdr:rowOff>22860</xdr:rowOff>
                  </to>
                </anchor>
              </controlPr>
            </control>
          </mc:Choice>
        </mc:AlternateContent>
        <mc:AlternateContent xmlns:mc="http://schemas.openxmlformats.org/markup-compatibility/2006">
          <mc:Choice Requires="x14">
            <control shapeId="47112" r:id="rId10" name="Check Box 8">
              <controlPr defaultSize="0" autoFill="0" autoLine="0" autoPict="0" altText="">
                <anchor moveWithCells="1">
                  <from>
                    <xdr:col>13</xdr:col>
                    <xdr:colOff>106680</xdr:colOff>
                    <xdr:row>16</xdr:row>
                    <xdr:rowOff>152400</xdr:rowOff>
                  </from>
                  <to>
                    <xdr:col>13</xdr:col>
                    <xdr:colOff>297180</xdr:colOff>
                    <xdr:row>16</xdr:row>
                    <xdr:rowOff>899160</xdr:rowOff>
                  </to>
                </anchor>
              </controlPr>
            </control>
          </mc:Choice>
        </mc:AlternateContent>
        <mc:AlternateContent xmlns:mc="http://schemas.openxmlformats.org/markup-compatibility/2006">
          <mc:Choice Requires="x14">
            <control shapeId="47113" r:id="rId11" name="Check Box 9">
              <controlPr defaultSize="0" autoFill="0" autoLine="0" autoPict="0" altText="">
                <anchor moveWithCells="1">
                  <from>
                    <xdr:col>4</xdr:col>
                    <xdr:colOff>106680</xdr:colOff>
                    <xdr:row>17</xdr:row>
                    <xdr:rowOff>144780</xdr:rowOff>
                  </from>
                  <to>
                    <xdr:col>4</xdr:col>
                    <xdr:colOff>297180</xdr:colOff>
                    <xdr:row>17</xdr:row>
                    <xdr:rowOff>899160</xdr:rowOff>
                  </to>
                </anchor>
              </controlPr>
            </control>
          </mc:Choice>
        </mc:AlternateContent>
        <mc:AlternateContent xmlns:mc="http://schemas.openxmlformats.org/markup-compatibility/2006">
          <mc:Choice Requires="x14">
            <control shapeId="47114" r:id="rId12" name="Check Box 10">
              <controlPr defaultSize="0" autoFill="0" autoLine="0" autoPict="0" altText="">
                <anchor moveWithCells="1">
                  <from>
                    <xdr:col>6</xdr:col>
                    <xdr:colOff>106680</xdr:colOff>
                    <xdr:row>17</xdr:row>
                    <xdr:rowOff>144780</xdr:rowOff>
                  </from>
                  <to>
                    <xdr:col>6</xdr:col>
                    <xdr:colOff>297180</xdr:colOff>
                    <xdr:row>17</xdr:row>
                    <xdr:rowOff>899160</xdr:rowOff>
                  </to>
                </anchor>
              </controlPr>
            </control>
          </mc:Choice>
        </mc:AlternateContent>
        <mc:AlternateContent xmlns:mc="http://schemas.openxmlformats.org/markup-compatibility/2006">
          <mc:Choice Requires="x14">
            <control shapeId="47115" r:id="rId13" name="Check Box 11">
              <controlPr defaultSize="0" autoFill="0" autoLine="0" autoPict="0" altText="">
                <anchor moveWithCells="1">
                  <from>
                    <xdr:col>8</xdr:col>
                    <xdr:colOff>106680</xdr:colOff>
                    <xdr:row>17</xdr:row>
                    <xdr:rowOff>144780</xdr:rowOff>
                  </from>
                  <to>
                    <xdr:col>8</xdr:col>
                    <xdr:colOff>297180</xdr:colOff>
                    <xdr:row>17</xdr:row>
                    <xdr:rowOff>899160</xdr:rowOff>
                  </to>
                </anchor>
              </controlPr>
            </control>
          </mc:Choice>
        </mc:AlternateContent>
        <mc:AlternateContent xmlns:mc="http://schemas.openxmlformats.org/markup-compatibility/2006">
          <mc:Choice Requires="x14">
            <control shapeId="47116" r:id="rId14" name="Check Box 12">
              <controlPr defaultSize="0" autoFill="0" autoLine="0" autoPict="0" altText="">
                <anchor moveWithCells="1">
                  <from>
                    <xdr:col>11</xdr:col>
                    <xdr:colOff>106680</xdr:colOff>
                    <xdr:row>17</xdr:row>
                    <xdr:rowOff>144780</xdr:rowOff>
                  </from>
                  <to>
                    <xdr:col>11</xdr:col>
                    <xdr:colOff>297180</xdr:colOff>
                    <xdr:row>17</xdr:row>
                    <xdr:rowOff>899160</xdr:rowOff>
                  </to>
                </anchor>
              </controlPr>
            </control>
          </mc:Choice>
        </mc:AlternateContent>
        <mc:AlternateContent xmlns:mc="http://schemas.openxmlformats.org/markup-compatibility/2006">
          <mc:Choice Requires="x14">
            <control shapeId="47117" r:id="rId15" name="Check Box 13">
              <controlPr defaultSize="0" autoFill="0" autoLine="0" autoPict="0" altText="">
                <anchor moveWithCells="1">
                  <from>
                    <xdr:col>13</xdr:col>
                    <xdr:colOff>106680</xdr:colOff>
                    <xdr:row>17</xdr:row>
                    <xdr:rowOff>160020</xdr:rowOff>
                  </from>
                  <to>
                    <xdr:col>13</xdr:col>
                    <xdr:colOff>297180</xdr:colOff>
                    <xdr:row>17</xdr:row>
                    <xdr:rowOff>876300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B1:AO308"/>
  <sheetViews>
    <sheetView showGridLines="0" zoomScale="90" zoomScaleNormal="90" workbookViewId="0">
      <selection activeCell="AP19" sqref="AP19"/>
    </sheetView>
  </sheetViews>
  <sheetFormatPr baseColWidth="10" defaultRowHeight="14.4"/>
  <cols>
    <col min="1" max="1" width="2.33203125" customWidth="1"/>
    <col min="2" max="2" width="6.44140625" customWidth="1"/>
    <col min="3" max="3" width="51.6640625" customWidth="1"/>
    <col min="4" max="4" width="3" customWidth="1"/>
    <col min="5" max="5" width="25.6640625" customWidth="1"/>
    <col min="6" max="6" width="5.6640625" customWidth="1"/>
    <col min="7" max="7" width="25.6640625" customWidth="1"/>
    <col min="8" max="8" width="5.6640625" customWidth="1"/>
    <col min="9" max="9" width="25.6640625" customWidth="1"/>
    <col min="10" max="10" width="5.6640625" customWidth="1"/>
    <col min="11" max="12" width="13.33203125" customWidth="1"/>
    <col min="13" max="13" width="5.6640625" customWidth="1"/>
    <col min="14" max="14" width="25.6640625" customWidth="1"/>
    <col min="15" max="15" width="5.6640625" customWidth="1"/>
    <col min="16" max="16" width="41" customWidth="1"/>
    <col min="17" max="17" width="41" style="25" customWidth="1"/>
    <col min="18" max="22" width="9.6640625" style="25" customWidth="1"/>
    <col min="23" max="23" width="11.5546875" style="25"/>
    <col min="24" max="24" width="13" style="25" bestFit="1" customWidth="1"/>
    <col min="25" max="27" width="12.5546875" style="25" bestFit="1" customWidth="1"/>
    <col min="28" max="28" width="25.44140625" style="25" customWidth="1"/>
    <col min="29" max="33" width="11.5546875" style="25" bestFit="1" customWidth="1"/>
    <col min="34" max="34" width="12.33203125" style="25" bestFit="1" customWidth="1"/>
    <col min="35" max="35" width="11.5546875" style="25" bestFit="1" customWidth="1"/>
    <col min="36" max="40" width="11.5546875" style="25"/>
  </cols>
  <sheetData>
    <row r="1" spans="2:41" ht="21">
      <c r="B1" s="47" t="s">
        <v>67</v>
      </c>
    </row>
    <row r="2" spans="2:41" s="31" customFormat="1" ht="43.95" customHeight="1">
      <c r="B2" s="411" t="s">
        <v>260</v>
      </c>
      <c r="C2" s="411"/>
      <c r="D2" s="411"/>
      <c r="E2" s="411"/>
      <c r="F2" s="411"/>
      <c r="G2" s="411"/>
      <c r="H2" s="411"/>
      <c r="I2" s="411"/>
      <c r="J2" s="411"/>
      <c r="P2" s="32"/>
      <c r="Q2" s="291"/>
      <c r="R2" s="291"/>
      <c r="S2" s="291"/>
      <c r="T2" s="291"/>
      <c r="U2" s="291"/>
      <c r="V2" s="291"/>
      <c r="W2" s="291"/>
      <c r="X2" s="292"/>
      <c r="Y2" s="292"/>
      <c r="Z2" s="292"/>
      <c r="AA2" s="292"/>
      <c r="AB2" s="292"/>
      <c r="AC2" s="292"/>
      <c r="AD2" s="292"/>
      <c r="AE2" s="292"/>
      <c r="AF2" s="292"/>
      <c r="AG2" s="292"/>
      <c r="AH2" s="292"/>
      <c r="AI2" s="292"/>
      <c r="AJ2" s="292"/>
      <c r="AK2" s="292"/>
      <c r="AL2" s="292"/>
      <c r="AM2" s="292"/>
      <c r="AN2" s="292"/>
    </row>
    <row r="3" spans="2:41" ht="27" customHeight="1">
      <c r="B3" s="459" t="s">
        <v>251</v>
      </c>
      <c r="C3" s="459"/>
      <c r="D3" s="410"/>
      <c r="E3" s="410"/>
      <c r="F3" s="410"/>
      <c r="G3" s="410"/>
      <c r="H3" s="410"/>
      <c r="I3" s="410"/>
      <c r="J3" s="410"/>
      <c r="P3" s="2"/>
      <c r="Q3" s="24"/>
      <c r="R3" s="24"/>
      <c r="S3" s="24"/>
      <c r="T3" s="24"/>
      <c r="U3" s="24"/>
      <c r="V3" s="24"/>
      <c r="W3" s="24"/>
      <c r="X3" s="24"/>
      <c r="Y3" s="24"/>
      <c r="Z3" s="24"/>
      <c r="AA3" s="293"/>
      <c r="AB3" s="281"/>
      <c r="AC3" s="281"/>
      <c r="AD3" s="24"/>
      <c r="AE3" s="24"/>
      <c r="AF3" s="24"/>
      <c r="AG3" s="24"/>
      <c r="AH3" s="24"/>
      <c r="AI3" s="24"/>
      <c r="AJ3" s="24"/>
    </row>
    <row r="4" spans="2:41" s="3" customFormat="1" ht="10.199999999999999" customHeight="1">
      <c r="B4" s="425"/>
      <c r="C4" s="425"/>
      <c r="D4" s="425"/>
      <c r="E4" s="425"/>
      <c r="F4" s="425"/>
      <c r="G4" s="425"/>
      <c r="H4" s="425"/>
      <c r="I4" s="425"/>
      <c r="J4" s="425"/>
      <c r="K4" s="425"/>
      <c r="L4" s="425"/>
      <c r="M4" s="425"/>
      <c r="N4" s="16"/>
      <c r="O4" s="16"/>
      <c r="P4" s="16"/>
      <c r="Q4" s="24"/>
      <c r="R4" s="24"/>
      <c r="S4" s="24"/>
      <c r="T4" s="24"/>
      <c r="U4" s="24"/>
      <c r="V4" s="24"/>
      <c r="W4" s="24"/>
      <c r="X4" s="24"/>
      <c r="Y4" s="25"/>
      <c r="Z4" s="25"/>
      <c r="AA4" s="460"/>
      <c r="AB4" s="460"/>
      <c r="AC4" s="460"/>
      <c r="AD4" s="25"/>
      <c r="AE4" s="51"/>
      <c r="AF4" s="51"/>
      <c r="AG4" s="51"/>
      <c r="AH4" s="51"/>
      <c r="AI4" s="51"/>
      <c r="AJ4" s="51"/>
      <c r="AK4" s="51"/>
      <c r="AL4" s="51"/>
      <c r="AM4" s="51"/>
      <c r="AN4" s="51"/>
      <c r="AO4" s="30"/>
    </row>
    <row r="5" spans="2:41" ht="141.6" customHeight="1">
      <c r="B5" s="564" t="s">
        <v>274</v>
      </c>
      <c r="C5" s="564"/>
      <c r="D5" s="564"/>
      <c r="E5" s="564"/>
      <c r="F5" s="564"/>
      <c r="G5" s="564"/>
      <c r="H5" s="564"/>
      <c r="I5" s="564"/>
      <c r="J5" s="564"/>
      <c r="K5" s="564"/>
      <c r="L5" s="564"/>
      <c r="M5" s="564"/>
      <c r="N5" s="564"/>
      <c r="P5" s="2"/>
      <c r="Q5" s="24"/>
      <c r="R5" s="24"/>
      <c r="S5" s="24"/>
      <c r="T5" s="24"/>
      <c r="U5" s="24"/>
      <c r="V5" s="24"/>
      <c r="W5" s="24"/>
      <c r="X5" s="325"/>
      <c r="Y5" s="125"/>
      <c r="Z5" s="125"/>
      <c r="AA5" s="460"/>
      <c r="AB5" s="460"/>
      <c r="AC5" s="460"/>
      <c r="AD5" s="24"/>
      <c r="AE5" s="54"/>
      <c r="AF5" s="51"/>
      <c r="AG5" s="51"/>
      <c r="AH5" s="51"/>
      <c r="AI5" s="51"/>
      <c r="AJ5" s="51"/>
      <c r="AK5" s="51"/>
      <c r="AL5" s="51"/>
      <c r="AM5" s="51"/>
      <c r="AN5" s="51"/>
      <c r="AO5" s="50"/>
    </row>
    <row r="6" spans="2:41" ht="10.199999999999999" customHeight="1">
      <c r="B6" s="320"/>
      <c r="C6" s="320"/>
      <c r="D6" s="320"/>
      <c r="E6" s="320"/>
      <c r="F6" s="320"/>
      <c r="G6" s="320"/>
      <c r="H6" s="320"/>
      <c r="I6" s="2"/>
      <c r="J6" s="2"/>
      <c r="K6" s="2"/>
      <c r="L6" s="2"/>
      <c r="M6" s="2"/>
      <c r="P6" s="2"/>
      <c r="Q6" s="24"/>
      <c r="R6" s="24"/>
      <c r="S6" s="24"/>
      <c r="T6" s="24"/>
      <c r="U6" s="24"/>
      <c r="V6" s="24"/>
      <c r="W6" s="24"/>
      <c r="X6" s="24"/>
      <c r="Y6" s="24"/>
      <c r="Z6" s="24"/>
      <c r="AA6" s="460"/>
      <c r="AB6" s="460"/>
      <c r="AC6" s="460"/>
      <c r="AD6" s="125"/>
      <c r="AE6" s="125"/>
      <c r="AF6" s="125"/>
      <c r="AG6" s="24"/>
      <c r="AH6" s="24"/>
      <c r="AI6" s="24"/>
      <c r="AJ6" s="24"/>
      <c r="AL6" s="51"/>
      <c r="AM6" s="51"/>
      <c r="AN6" s="51"/>
      <c r="AO6" s="50"/>
    </row>
    <row r="7" spans="2:41" ht="15.6" customHeight="1">
      <c r="B7" s="109"/>
      <c r="C7" s="417"/>
      <c r="D7" s="418"/>
      <c r="E7" s="415" t="s">
        <v>51</v>
      </c>
      <c r="F7" s="415"/>
      <c r="G7" s="415"/>
      <c r="H7" s="415"/>
      <c r="I7" s="415"/>
      <c r="J7" s="415"/>
      <c r="K7" s="18"/>
      <c r="L7" s="18"/>
      <c r="M7" s="18"/>
      <c r="N7" s="1"/>
      <c r="P7" s="2"/>
      <c r="Q7" s="24"/>
      <c r="R7" s="24"/>
      <c r="S7" s="24"/>
      <c r="T7" s="24"/>
      <c r="U7" s="24"/>
      <c r="V7" s="24"/>
      <c r="W7" s="24"/>
      <c r="X7" s="477"/>
      <c r="Y7" s="477"/>
      <c r="Z7" s="24"/>
      <c r="AA7" s="460"/>
      <c r="AB7" s="460"/>
      <c r="AC7" s="460"/>
      <c r="AD7" s="24" t="s">
        <v>26</v>
      </c>
      <c r="AE7" s="24" t="s">
        <v>24</v>
      </c>
      <c r="AF7" s="24" t="s">
        <v>25</v>
      </c>
      <c r="AG7" s="24"/>
      <c r="AH7" s="24"/>
      <c r="AI7" s="24"/>
      <c r="AJ7" s="24"/>
      <c r="AL7" s="51"/>
      <c r="AM7" s="51"/>
      <c r="AN7" s="51"/>
      <c r="AO7" s="50"/>
    </row>
    <row r="8" spans="2:41" ht="30" customHeight="1">
      <c r="B8" s="323" t="s">
        <v>1</v>
      </c>
      <c r="C8" s="498" t="s">
        <v>69</v>
      </c>
      <c r="D8" s="499"/>
      <c r="E8" s="565"/>
      <c r="F8" s="565"/>
      <c r="G8" s="565"/>
      <c r="H8" s="565"/>
      <c r="I8" s="565"/>
      <c r="J8" s="565"/>
      <c r="K8" s="18"/>
      <c r="L8" s="18"/>
      <c r="M8" s="18"/>
      <c r="N8" s="18"/>
      <c r="O8" s="18"/>
      <c r="P8" s="18"/>
      <c r="Q8" s="295"/>
      <c r="R8" s="295"/>
      <c r="S8" s="295"/>
      <c r="T8" s="295"/>
      <c r="U8" s="295"/>
      <c r="V8" s="295"/>
      <c r="W8" s="24"/>
      <c r="X8" s="478"/>
      <c r="Y8" s="478"/>
      <c r="Z8" s="321"/>
      <c r="AA8" s="355">
        <f>E8*10</f>
        <v>0</v>
      </c>
      <c r="AB8" s="297"/>
      <c r="AC8" s="321"/>
      <c r="AD8" s="321">
        <f>AH8*AA8*0.15</f>
        <v>0</v>
      </c>
      <c r="AE8" s="321">
        <f>AI8*AA8*0.15</f>
        <v>0</v>
      </c>
      <c r="AF8" s="321">
        <f>AI8*AA8*0.15</f>
        <v>0</v>
      </c>
      <c r="AG8" s="24"/>
      <c r="AH8" s="24">
        <f>10/1650000</f>
        <v>6.060606060606061E-6</v>
      </c>
      <c r="AI8" s="24">
        <f>400/1650000</f>
        <v>2.4242424242424242E-4</v>
      </c>
      <c r="AJ8" s="24"/>
      <c r="AL8" s="51"/>
      <c r="AM8" s="51"/>
      <c r="AN8" s="51"/>
      <c r="AO8" s="50"/>
    </row>
    <row r="9" spans="2:41" ht="15" customHeight="1">
      <c r="P9" s="2"/>
      <c r="Q9" s="24"/>
      <c r="R9" s="24"/>
      <c r="S9" s="24"/>
      <c r="T9" s="24"/>
      <c r="U9" s="24"/>
      <c r="V9" s="24"/>
      <c r="W9" s="24"/>
      <c r="X9" s="24"/>
      <c r="Y9" s="24"/>
      <c r="Z9" s="24"/>
      <c r="AA9" s="24"/>
      <c r="AB9" s="24"/>
      <c r="AC9" s="24"/>
      <c r="AD9" s="24">
        <f>IF(AH8*AA8*0.15&lt;0.2,0,IF(AH8*AA8*0.15&lt;1,1,ROUND(AH8*AA8*0.15,0)))</f>
        <v>0</v>
      </c>
      <c r="AE9" s="356">
        <f>ROUND(AI8*AA8*0.15/5,0)*5</f>
        <v>0</v>
      </c>
      <c r="AF9" s="24"/>
      <c r="AG9" s="24"/>
      <c r="AH9" s="24"/>
      <c r="AI9" s="24"/>
      <c r="AJ9" s="24"/>
      <c r="AL9" s="51"/>
      <c r="AM9" s="51"/>
      <c r="AN9" s="51"/>
      <c r="AO9" s="50"/>
    </row>
    <row r="10" spans="2:41" ht="15.6">
      <c r="B10" s="566" t="s">
        <v>215</v>
      </c>
      <c r="C10" s="567"/>
      <c r="D10" s="567"/>
      <c r="E10" s="568"/>
      <c r="F10" s="568"/>
      <c r="G10" s="568"/>
      <c r="H10" s="568"/>
      <c r="I10" s="568"/>
      <c r="J10" s="568"/>
      <c r="K10" s="568"/>
      <c r="L10" s="568"/>
      <c r="M10" s="568"/>
      <c r="N10" s="568"/>
      <c r="O10" s="568"/>
      <c r="P10" s="569"/>
      <c r="Q10" s="357"/>
      <c r="R10" s="357"/>
      <c r="S10" s="304"/>
      <c r="T10" s="304"/>
      <c r="U10" s="304"/>
      <c r="V10" s="304"/>
      <c r="W10" s="322"/>
      <c r="X10" s="24"/>
      <c r="Y10" s="24"/>
      <c r="Z10" s="24"/>
      <c r="AA10" s="24"/>
      <c r="AB10" s="24"/>
      <c r="AC10" s="24"/>
      <c r="AD10" s="298">
        <f>ROUND(AA8*AH8*0.15/0.5,0)</f>
        <v>0</v>
      </c>
      <c r="AE10" s="298">
        <f>ROUND((AA8*AI8*0.15/0.5)/10,0)*10</f>
        <v>0</v>
      </c>
      <c r="AF10" s="24"/>
      <c r="AG10" s="24"/>
      <c r="AH10" s="24"/>
      <c r="AI10" s="24"/>
      <c r="AJ10" s="24"/>
      <c r="AL10" s="51"/>
      <c r="AM10" s="51"/>
      <c r="AN10" s="51"/>
      <c r="AO10" s="50"/>
    </row>
    <row r="11" spans="2:41" ht="15.6" customHeight="1">
      <c r="B11" s="570"/>
      <c r="C11" s="571"/>
      <c r="D11" s="571"/>
      <c r="E11" s="572"/>
      <c r="F11" s="572"/>
      <c r="G11" s="572"/>
      <c r="H11" s="572"/>
      <c r="I11" s="572"/>
      <c r="J11" s="572"/>
      <c r="K11" s="572"/>
      <c r="L11" s="572"/>
      <c r="M11" s="572"/>
      <c r="N11" s="572"/>
      <c r="O11" s="572"/>
      <c r="P11" s="573"/>
      <c r="Q11" s="357"/>
      <c r="R11" s="357"/>
      <c r="S11" s="304"/>
      <c r="T11" s="304"/>
      <c r="U11" s="304"/>
      <c r="V11" s="304"/>
      <c r="W11" s="305"/>
      <c r="X11" s="466"/>
      <c r="Y11" s="466"/>
      <c r="Z11" s="466"/>
      <c r="AA11" s="466"/>
      <c r="AB11" s="306"/>
      <c r="AC11" s="321"/>
      <c r="AD11" s="298">
        <f>(ROUND((AA8*AH8*0.15/0.22),0))</f>
        <v>0</v>
      </c>
      <c r="AE11" s="298">
        <f>ROUND((AA8*AI8*0.15/0.22)/10,0)*10</f>
        <v>0</v>
      </c>
      <c r="AF11" s="321"/>
      <c r="AG11" s="321"/>
      <c r="AH11" s="24"/>
      <c r="AI11" s="24"/>
      <c r="AJ11" s="24"/>
      <c r="AL11" s="51"/>
      <c r="AM11" s="51"/>
      <c r="AN11" s="51"/>
      <c r="AO11" s="50"/>
    </row>
    <row r="12" spans="2:41" ht="18" customHeight="1">
      <c r="B12" s="415" t="s">
        <v>57</v>
      </c>
      <c r="C12" s="415"/>
      <c r="D12" s="415"/>
      <c r="E12" s="415" t="s">
        <v>10</v>
      </c>
      <c r="F12" s="415"/>
      <c r="G12" s="415"/>
      <c r="H12" s="415"/>
      <c r="I12" s="415"/>
      <c r="J12" s="415"/>
      <c r="K12" s="467" t="s">
        <v>19</v>
      </c>
      <c r="L12" s="538"/>
      <c r="M12" s="538"/>
      <c r="N12" s="538"/>
      <c r="O12" s="538"/>
      <c r="P12" s="469"/>
      <c r="Q12" s="314"/>
      <c r="R12" s="314"/>
      <c r="S12" s="322"/>
      <c r="T12" s="322"/>
      <c r="U12" s="322"/>
      <c r="V12" s="322"/>
      <c r="W12" s="300"/>
      <c r="X12" s="24"/>
      <c r="Y12" s="24"/>
      <c r="Z12" s="24"/>
      <c r="AA12" s="24"/>
      <c r="AB12" s="24"/>
      <c r="AC12" s="24"/>
      <c r="AD12" s="24">
        <f>ROUND(AA8*AH8*0.15/0.33,0)</f>
        <v>0</v>
      </c>
      <c r="AE12" s="24">
        <f>ROUND(AA8*AI8*0.15/0.33/10,0)*10</f>
        <v>0</v>
      </c>
      <c r="AF12" s="24"/>
      <c r="AG12" s="24"/>
      <c r="AH12" s="24"/>
      <c r="AI12" s="24"/>
      <c r="AJ12" s="24"/>
      <c r="AL12" s="51"/>
      <c r="AM12" s="51"/>
      <c r="AN12" s="51"/>
      <c r="AO12" s="50"/>
    </row>
    <row r="13" spans="2:41" ht="22.2" customHeight="1">
      <c r="B13" s="415"/>
      <c r="C13" s="415"/>
      <c r="D13" s="415"/>
      <c r="E13" s="463" t="s">
        <v>39</v>
      </c>
      <c r="F13" s="464"/>
      <c r="G13" s="463" t="s">
        <v>40</v>
      </c>
      <c r="H13" s="464"/>
      <c r="I13" s="463" t="s">
        <v>41</v>
      </c>
      <c r="J13" s="464"/>
      <c r="K13" s="470"/>
      <c r="L13" s="471"/>
      <c r="M13" s="471"/>
      <c r="N13" s="471"/>
      <c r="O13" s="471"/>
      <c r="P13" s="472"/>
      <c r="Q13" s="314"/>
      <c r="R13" s="314"/>
      <c r="S13" s="500"/>
      <c r="T13" s="500"/>
      <c r="U13" s="500"/>
      <c r="V13" s="322"/>
      <c r="W13" s="290"/>
      <c r="X13" s="24"/>
      <c r="Y13" s="24"/>
      <c r="Z13" s="24"/>
      <c r="AA13" s="24"/>
      <c r="AB13" s="24"/>
      <c r="AC13" s="24"/>
      <c r="AD13" s="24">
        <f>ROUND(AD12*8.8/10,0)*10</f>
        <v>0</v>
      </c>
      <c r="AE13" s="24">
        <f>ROUND(AE12*8.8/10,0)*10</f>
        <v>0</v>
      </c>
      <c r="AF13" s="24"/>
      <c r="AG13" s="24"/>
      <c r="AH13" s="24"/>
      <c r="AI13" s="24"/>
      <c r="AJ13" s="24"/>
      <c r="AL13" s="51"/>
      <c r="AM13" s="51"/>
      <c r="AN13" s="51"/>
      <c r="AO13" s="50"/>
    </row>
    <row r="14" spans="2:41" ht="55.2" customHeight="1">
      <c r="B14" s="536" t="s">
        <v>214</v>
      </c>
      <c r="C14" s="523" t="s">
        <v>94</v>
      </c>
      <c r="D14" s="488"/>
      <c r="E14" s="358" t="s">
        <v>48</v>
      </c>
      <c r="F14" s="475"/>
      <c r="G14" s="358" t="s">
        <v>49</v>
      </c>
      <c r="H14" s="475"/>
      <c r="I14" s="358" t="s">
        <v>50</v>
      </c>
      <c r="J14" s="475"/>
      <c r="K14" s="502"/>
      <c r="L14" s="590"/>
      <c r="M14" s="590"/>
      <c r="N14" s="590"/>
      <c r="O14" s="590"/>
      <c r="P14" s="504"/>
      <c r="Q14" s="359"/>
      <c r="R14" s="359"/>
      <c r="S14" s="478"/>
      <c r="T14" s="478"/>
      <c r="U14" s="478"/>
      <c r="V14" s="130"/>
      <c r="W14" s="26" t="str">
        <f>IF(X14=FALSE,IF(Y14=FALSE,IF(Z14=TRUE,3,""),2),1)</f>
        <v/>
      </c>
      <c r="X14" s="302" t="b">
        <v>0</v>
      </c>
      <c r="Y14" s="302" t="b">
        <v>0</v>
      </c>
      <c r="Z14" s="302" t="b">
        <v>0</v>
      </c>
      <c r="AA14" s="26" t="str">
        <f>IF(X14=FALSE,"",1)</f>
        <v/>
      </c>
      <c r="AB14" s="26"/>
      <c r="AC14" s="26" t="str">
        <f>IF(Z14=FALSE,"",3)</f>
        <v/>
      </c>
      <c r="AD14" s="24"/>
      <c r="AE14" s="24"/>
      <c r="AF14" s="24"/>
      <c r="AG14" s="24"/>
      <c r="AH14" s="24"/>
      <c r="AI14" s="24"/>
      <c r="AJ14" s="24"/>
      <c r="AL14" s="51"/>
      <c r="AM14" s="51"/>
      <c r="AN14" s="51"/>
      <c r="AO14" s="50"/>
    </row>
    <row r="15" spans="2:41" ht="19.2" customHeight="1">
      <c r="B15" s="587"/>
      <c r="C15" s="588"/>
      <c r="D15" s="490"/>
      <c r="E15" s="207">
        <f>AD9</f>
        <v>0</v>
      </c>
      <c r="F15" s="476"/>
      <c r="G15" s="207">
        <f>AE9</f>
        <v>0</v>
      </c>
      <c r="H15" s="589"/>
      <c r="I15" s="174">
        <f>G15</f>
        <v>0</v>
      </c>
      <c r="J15" s="589"/>
      <c r="K15" s="505"/>
      <c r="L15" s="506"/>
      <c r="M15" s="506"/>
      <c r="N15" s="506"/>
      <c r="O15" s="506"/>
      <c r="P15" s="507"/>
      <c r="Q15" s="359"/>
      <c r="R15" s="359"/>
      <c r="S15" s="478"/>
      <c r="T15" s="478"/>
      <c r="U15" s="478"/>
      <c r="V15" s="130"/>
      <c r="W15" s="26" t="str">
        <f t="shared" ref="W15:W61" si="0">IF(X15=FALSE,IF(Y15=FALSE,IF(Z15=TRUE,3,""),2),1)</f>
        <v/>
      </c>
      <c r="X15" s="302"/>
      <c r="Y15" s="302"/>
      <c r="Z15" s="302"/>
      <c r="AA15" s="26"/>
      <c r="AB15" s="26"/>
      <c r="AC15" s="26"/>
      <c r="AD15" s="24"/>
      <c r="AE15" s="54"/>
      <c r="AF15" s="54"/>
      <c r="AG15" s="54"/>
      <c r="AH15" s="54"/>
      <c r="AI15" s="54"/>
      <c r="AJ15" s="54"/>
      <c r="AK15" s="51"/>
      <c r="AL15" s="51"/>
      <c r="AM15" s="51"/>
      <c r="AN15" s="51"/>
      <c r="AO15" s="50"/>
    </row>
    <row r="16" spans="2:41" ht="54.75" customHeight="1">
      <c r="B16" s="537"/>
      <c r="C16" s="511" t="s">
        <v>213</v>
      </c>
      <c r="D16" s="512"/>
      <c r="E16" s="206" t="str">
        <f>CONCATENATE("weniger als ",AD10," MWh Stromverbrauch (öffentliches Netz) oder ",AD11," MWh Wärmeverbrauch")</f>
        <v>weniger als 0 MWh Stromverbrauch (öffentliches Netz) oder 0 MWh Wärmeverbrauch</v>
      </c>
      <c r="F16" s="176"/>
      <c r="G16" s="206" t="str">
        <f>CONCATENATE("weniger als ",AE10," MWh Stromverbrauch (öffentliches Netz) oder ",AE11," MWh Wärmeverbrauch")</f>
        <v>weniger als 0 MWh Stromverbrauch (öffentliches Netz) oder 0 MWh Wärmeverbrauch</v>
      </c>
      <c r="H16" s="209"/>
      <c r="I16" s="208" t="str">
        <f>CONCATENATE("mehr als ",AE10," MWh Stromverbrauch (öffentliches Netz) oder ",AE11," MWh Wärmeverbrauch")</f>
        <v>mehr als 0 MWh Stromverbrauch (öffentliches Netz) oder 0 MWh Wärmeverbrauch</v>
      </c>
      <c r="J16" s="210"/>
      <c r="K16" s="508"/>
      <c r="L16" s="509"/>
      <c r="M16" s="509"/>
      <c r="N16" s="509"/>
      <c r="O16" s="509"/>
      <c r="P16" s="510"/>
      <c r="Q16" s="359"/>
      <c r="R16" s="359"/>
      <c r="S16" s="478"/>
      <c r="T16" s="478"/>
      <c r="U16" s="478"/>
      <c r="V16" s="130"/>
      <c r="W16" s="26" t="str">
        <f t="shared" si="0"/>
        <v/>
      </c>
      <c r="X16" s="327"/>
      <c r="Y16" s="327"/>
      <c r="Z16" s="327"/>
      <c r="AA16" s="26"/>
      <c r="AB16" s="26"/>
      <c r="AC16" s="26"/>
      <c r="AD16" s="24"/>
      <c r="AE16" s="54"/>
      <c r="AF16" s="54"/>
      <c r="AG16" s="54"/>
      <c r="AH16" s="54"/>
      <c r="AI16" s="54"/>
      <c r="AJ16" s="24"/>
    </row>
    <row r="17" spans="2:40" ht="15" customHeight="1">
      <c r="B17" s="574" t="s">
        <v>212</v>
      </c>
      <c r="C17" s="575"/>
      <c r="D17" s="576"/>
      <c r="E17" s="467" t="s">
        <v>10</v>
      </c>
      <c r="F17" s="580"/>
      <c r="G17" s="580"/>
      <c r="H17" s="580"/>
      <c r="I17" s="580"/>
      <c r="J17" s="580"/>
      <c r="K17" s="580"/>
      <c r="L17" s="580"/>
      <c r="M17" s="580"/>
      <c r="N17" s="580"/>
      <c r="O17" s="581"/>
      <c r="P17" s="465" t="s">
        <v>27</v>
      </c>
      <c r="Q17" s="359"/>
      <c r="R17" s="359"/>
      <c r="S17" s="321"/>
      <c r="T17" s="321"/>
      <c r="U17" s="321"/>
      <c r="V17" s="130"/>
      <c r="W17" s="26" t="str">
        <f t="shared" si="0"/>
        <v/>
      </c>
      <c r="X17" s="327"/>
      <c r="Y17" s="327"/>
      <c r="Z17" s="327"/>
      <c r="AA17" s="26"/>
      <c r="AB17" s="26"/>
      <c r="AC17" s="26"/>
      <c r="AD17" s="24"/>
      <c r="AE17" s="54"/>
      <c r="AF17" s="54"/>
      <c r="AG17" s="54"/>
      <c r="AH17" s="54"/>
      <c r="AI17" s="54"/>
      <c r="AJ17" s="24"/>
    </row>
    <row r="18" spans="2:40" ht="15" customHeight="1">
      <c r="B18" s="577"/>
      <c r="C18" s="578"/>
      <c r="D18" s="579"/>
      <c r="E18" s="582"/>
      <c r="F18" s="583"/>
      <c r="G18" s="583"/>
      <c r="H18" s="583"/>
      <c r="I18" s="583"/>
      <c r="J18" s="583"/>
      <c r="K18" s="583"/>
      <c r="L18" s="583"/>
      <c r="M18" s="583"/>
      <c r="N18" s="583"/>
      <c r="O18" s="584"/>
      <c r="P18" s="465"/>
      <c r="Q18" s="359"/>
      <c r="R18" s="359"/>
      <c r="S18" s="321"/>
      <c r="T18" s="321"/>
      <c r="U18" s="321"/>
      <c r="V18" s="130"/>
      <c r="W18" s="26" t="str">
        <f t="shared" si="0"/>
        <v/>
      </c>
      <c r="X18" s="327"/>
      <c r="Y18" s="327"/>
      <c r="Z18" s="327"/>
      <c r="AA18" s="26"/>
      <c r="AB18" s="26"/>
      <c r="AC18" s="26"/>
      <c r="AD18" s="24"/>
      <c r="AE18" s="54"/>
      <c r="AF18" s="54"/>
      <c r="AG18" s="54"/>
      <c r="AH18" s="54"/>
      <c r="AI18" s="54"/>
      <c r="AJ18" s="24"/>
    </row>
    <row r="19" spans="2:40" ht="79.95" customHeight="1">
      <c r="B19" s="323" t="s">
        <v>216</v>
      </c>
      <c r="C19" s="498" t="s">
        <v>146</v>
      </c>
      <c r="D19" s="499"/>
      <c r="E19" s="324" t="s">
        <v>302</v>
      </c>
      <c r="F19" s="334"/>
      <c r="G19" s="324" t="s">
        <v>309</v>
      </c>
      <c r="H19" s="334"/>
      <c r="I19" s="324" t="s">
        <v>125</v>
      </c>
      <c r="J19" s="334"/>
      <c r="K19" s="585" t="s">
        <v>116</v>
      </c>
      <c r="L19" s="586"/>
      <c r="M19" s="334"/>
      <c r="N19" s="324" t="s">
        <v>115</v>
      </c>
      <c r="O19" s="334"/>
      <c r="P19" s="343"/>
      <c r="Q19" s="89"/>
      <c r="R19" s="89"/>
      <c r="S19" s="302"/>
      <c r="T19" s="302"/>
      <c r="U19" s="302"/>
      <c r="V19" s="302"/>
      <c r="W19" s="26" t="str">
        <f>IF(X19=FALSE,IF(Y19=FALSE,IF(Z19=FALSE,IF(AA19=FALSE,IF(AB19=TRUE,2,""),1),0),-1),-2)</f>
        <v/>
      </c>
      <c r="X19" s="307" t="b">
        <v>0</v>
      </c>
      <c r="Y19" s="307" t="b">
        <v>0</v>
      </c>
      <c r="Z19" s="307" t="b">
        <v>0</v>
      </c>
      <c r="AA19" s="307" t="b">
        <v>0</v>
      </c>
      <c r="AB19" s="308" t="b">
        <v>0</v>
      </c>
      <c r="AC19" s="26"/>
      <c r="AD19" s="26"/>
      <c r="AE19" s="69"/>
      <c r="AF19" s="69"/>
      <c r="AG19" s="69"/>
      <c r="AH19" s="51"/>
      <c r="AI19" s="51"/>
    </row>
    <row r="20" spans="2:40" ht="79.95" customHeight="1">
      <c r="B20" s="323" t="s">
        <v>217</v>
      </c>
      <c r="C20" s="498" t="s">
        <v>209</v>
      </c>
      <c r="D20" s="499"/>
      <c r="E20" s="324" t="s">
        <v>117</v>
      </c>
      <c r="F20" s="334"/>
      <c r="G20" s="333" t="s">
        <v>118</v>
      </c>
      <c r="H20" s="334"/>
      <c r="I20" s="324" t="s">
        <v>124</v>
      </c>
      <c r="J20" s="334"/>
      <c r="K20" s="484" t="s">
        <v>119</v>
      </c>
      <c r="L20" s="484"/>
      <c r="M20" s="334"/>
      <c r="N20" s="333" t="s">
        <v>52</v>
      </c>
      <c r="O20" s="334"/>
      <c r="P20" s="363"/>
      <c r="Q20" s="360"/>
      <c r="R20" s="360"/>
      <c r="S20" s="309"/>
      <c r="T20" s="309"/>
      <c r="U20" s="309"/>
      <c r="V20" s="309"/>
      <c r="W20" s="26" t="str">
        <f>IF(X20=FALSE,IF(Y20=FALSE,IF(Z20=FALSE,IF(AA20=FALSE,IF(AB20=TRUE,2,""),1),0),-1),-2)</f>
        <v/>
      </c>
      <c r="X20" s="307" t="b">
        <v>0</v>
      </c>
      <c r="Y20" s="307" t="b">
        <v>0</v>
      </c>
      <c r="Z20" s="307" t="b">
        <v>0</v>
      </c>
      <c r="AA20" s="307" t="b">
        <v>0</v>
      </c>
      <c r="AB20" s="308" t="b">
        <v>0</v>
      </c>
      <c r="AC20" s="26"/>
      <c r="AD20" s="26"/>
      <c r="AE20" s="69"/>
      <c r="AF20" s="69"/>
      <c r="AG20" s="69"/>
      <c r="AH20" s="51"/>
      <c r="AI20" s="51"/>
    </row>
    <row r="21" spans="2:40" s="2" customFormat="1" ht="9.6" customHeight="1">
      <c r="B21" s="65"/>
      <c r="C21" s="329"/>
      <c r="D21" s="329"/>
      <c r="E21" s="170"/>
      <c r="F21" s="165"/>
      <c r="G21" s="170"/>
      <c r="H21" s="165"/>
      <c r="I21" s="170"/>
      <c r="J21" s="165"/>
      <c r="K21" s="170"/>
      <c r="L21" s="170"/>
      <c r="M21" s="165"/>
      <c r="N21" s="170"/>
      <c r="O21" s="165"/>
      <c r="P21" s="167"/>
      <c r="Q21" s="89"/>
      <c r="R21" s="89"/>
      <c r="S21" s="302"/>
      <c r="T21" s="302"/>
      <c r="U21" s="302"/>
      <c r="V21" s="302"/>
      <c r="W21" s="26" t="str">
        <f t="shared" si="0"/>
        <v/>
      </c>
      <c r="X21" s="307"/>
      <c r="Y21" s="307"/>
      <c r="Z21" s="307"/>
      <c r="AA21" s="307"/>
      <c r="AB21" s="308"/>
      <c r="AC21" s="26"/>
      <c r="AD21" s="26"/>
      <c r="AE21" s="69"/>
      <c r="AF21" s="69"/>
      <c r="AG21" s="69"/>
      <c r="AH21" s="54"/>
      <c r="AI21" s="54"/>
      <c r="AJ21" s="24"/>
      <c r="AK21" s="24"/>
      <c r="AL21" s="24"/>
      <c r="AM21" s="24"/>
      <c r="AN21" s="24"/>
    </row>
    <row r="22" spans="2:40" ht="15.6">
      <c r="B22" s="566" t="s">
        <v>218</v>
      </c>
      <c r="C22" s="567"/>
      <c r="D22" s="567"/>
      <c r="E22" s="568"/>
      <c r="F22" s="568"/>
      <c r="G22" s="568"/>
      <c r="H22" s="568"/>
      <c r="I22" s="568"/>
      <c r="J22" s="568"/>
      <c r="K22" s="568"/>
      <c r="L22" s="568"/>
      <c r="M22" s="568"/>
      <c r="N22" s="568"/>
      <c r="O22" s="568"/>
      <c r="P22" s="569"/>
      <c r="Q22" s="357"/>
      <c r="R22" s="357"/>
      <c r="S22" s="304"/>
      <c r="T22" s="304"/>
      <c r="U22" s="304"/>
      <c r="V22" s="304"/>
      <c r="W22" s="26" t="str">
        <f t="shared" si="0"/>
        <v/>
      </c>
      <c r="X22" s="24"/>
      <c r="Y22" s="24"/>
      <c r="Z22" s="24"/>
      <c r="AA22" s="24"/>
      <c r="AB22" s="24"/>
      <c r="AC22" s="24"/>
      <c r="AD22" s="24"/>
      <c r="AE22" s="54"/>
      <c r="AF22" s="54"/>
      <c r="AG22" s="54"/>
      <c r="AH22" s="54"/>
      <c r="AI22" s="54"/>
      <c r="AJ22" s="24"/>
    </row>
    <row r="23" spans="2:40" ht="15.6" customHeight="1">
      <c r="B23" s="570"/>
      <c r="C23" s="571"/>
      <c r="D23" s="571"/>
      <c r="E23" s="572"/>
      <c r="F23" s="572"/>
      <c r="G23" s="572"/>
      <c r="H23" s="572"/>
      <c r="I23" s="572"/>
      <c r="J23" s="572"/>
      <c r="K23" s="572"/>
      <c r="L23" s="572"/>
      <c r="M23" s="572"/>
      <c r="N23" s="572"/>
      <c r="O23" s="572"/>
      <c r="P23" s="573"/>
      <c r="Q23" s="357"/>
      <c r="R23" s="357"/>
      <c r="S23" s="304"/>
      <c r="T23" s="304"/>
      <c r="U23" s="304"/>
      <c r="V23" s="304"/>
      <c r="W23" s="26" t="str">
        <f t="shared" si="0"/>
        <v/>
      </c>
      <c r="X23" s="466"/>
      <c r="Y23" s="466"/>
      <c r="Z23" s="466"/>
      <c r="AA23" s="466"/>
      <c r="AB23" s="306"/>
      <c r="AC23" s="321"/>
      <c r="AD23" s="321"/>
      <c r="AE23" s="335"/>
      <c r="AF23" s="335"/>
      <c r="AG23" s="335"/>
      <c r="AH23" s="54"/>
      <c r="AI23" s="54"/>
      <c r="AJ23" s="24"/>
    </row>
    <row r="24" spans="2:40" ht="18" customHeight="1">
      <c r="B24" s="492" t="s">
        <v>57</v>
      </c>
      <c r="C24" s="492"/>
      <c r="D24" s="493"/>
      <c r="E24" s="415" t="s">
        <v>10</v>
      </c>
      <c r="F24" s="415"/>
      <c r="G24" s="415"/>
      <c r="H24" s="415"/>
      <c r="I24" s="415"/>
      <c r="J24" s="415"/>
      <c r="K24" s="467" t="s">
        <v>19</v>
      </c>
      <c r="L24" s="538"/>
      <c r="M24" s="538"/>
      <c r="N24" s="538"/>
      <c r="O24" s="538"/>
      <c r="P24" s="469"/>
      <c r="Q24" s="314"/>
      <c r="R24" s="314"/>
      <c r="S24" s="322"/>
      <c r="T24" s="322"/>
      <c r="U24" s="322"/>
      <c r="V24" s="322"/>
      <c r="W24" s="26" t="str">
        <f t="shared" si="0"/>
        <v/>
      </c>
      <c r="X24" s="24"/>
      <c r="Y24" s="24"/>
      <c r="Z24" s="24"/>
      <c r="AA24" s="24"/>
      <c r="AB24" s="24"/>
      <c r="AC24" s="24"/>
      <c r="AD24" s="24"/>
      <c r="AE24" s="54"/>
      <c r="AF24" s="54"/>
      <c r="AG24" s="54"/>
      <c r="AH24" s="54"/>
      <c r="AI24" s="54"/>
      <c r="AJ24" s="24"/>
    </row>
    <row r="25" spans="2:40" ht="22.2" customHeight="1">
      <c r="B25" s="495"/>
      <c r="C25" s="495"/>
      <c r="D25" s="496"/>
      <c r="E25" s="463" t="s">
        <v>39</v>
      </c>
      <c r="F25" s="464"/>
      <c r="G25" s="463" t="s">
        <v>40</v>
      </c>
      <c r="H25" s="464"/>
      <c r="I25" s="463" t="s">
        <v>41</v>
      </c>
      <c r="J25" s="464"/>
      <c r="K25" s="470"/>
      <c r="L25" s="471"/>
      <c r="M25" s="471"/>
      <c r="N25" s="471"/>
      <c r="O25" s="471"/>
      <c r="P25" s="472"/>
      <c r="Q25" s="314"/>
      <c r="R25" s="314"/>
      <c r="S25" s="500"/>
      <c r="T25" s="500"/>
      <c r="U25" s="500"/>
      <c r="V25" s="322"/>
      <c r="W25" s="26" t="str">
        <f t="shared" si="0"/>
        <v/>
      </c>
      <c r="X25" s="24"/>
      <c r="Y25" s="24"/>
      <c r="Z25" s="24"/>
      <c r="AA25" s="24"/>
      <c r="AB25" s="24"/>
      <c r="AC25" s="24"/>
      <c r="AD25" s="24"/>
      <c r="AE25" s="54"/>
      <c r="AF25" s="54"/>
      <c r="AG25" s="54"/>
      <c r="AH25" s="54"/>
      <c r="AI25" s="54"/>
      <c r="AJ25" s="24"/>
    </row>
    <row r="26" spans="2:40" ht="55.2" customHeight="1">
      <c r="B26" s="536" t="s">
        <v>219</v>
      </c>
      <c r="C26" s="523" t="s">
        <v>94</v>
      </c>
      <c r="D26" s="488"/>
      <c r="E26" s="358" t="s">
        <v>48</v>
      </c>
      <c r="F26" s="475"/>
      <c r="G26" s="358" t="s">
        <v>49</v>
      </c>
      <c r="H26" s="475"/>
      <c r="I26" s="358" t="s">
        <v>50</v>
      </c>
      <c r="J26" s="475"/>
      <c r="K26" s="502"/>
      <c r="L26" s="590"/>
      <c r="M26" s="590"/>
      <c r="N26" s="590"/>
      <c r="O26" s="590"/>
      <c r="P26" s="504"/>
      <c r="Q26" s="359"/>
      <c r="R26" s="359"/>
      <c r="S26" s="478"/>
      <c r="T26" s="478"/>
      <c r="U26" s="478"/>
      <c r="V26" s="130"/>
      <c r="W26" s="26" t="str">
        <f t="shared" si="0"/>
        <v/>
      </c>
      <c r="X26" s="302" t="b">
        <v>0</v>
      </c>
      <c r="Y26" s="302" t="b">
        <v>0</v>
      </c>
      <c r="Z26" s="302" t="b">
        <v>0</v>
      </c>
      <c r="AA26" s="26" t="str">
        <f>IF(X26=FALSE,"",1)</f>
        <v/>
      </c>
      <c r="AB26" s="26"/>
      <c r="AC26" s="26" t="str">
        <f>IF(Z26=FALSE,"",3)</f>
        <v/>
      </c>
      <c r="AD26" s="24"/>
      <c r="AE26" s="54"/>
      <c r="AF26" s="54"/>
      <c r="AG26" s="54"/>
      <c r="AH26" s="54"/>
      <c r="AI26" s="54"/>
      <c r="AJ26" s="24"/>
    </row>
    <row r="27" spans="2:40" ht="19.2" customHeight="1">
      <c r="B27" s="587"/>
      <c r="C27" s="588"/>
      <c r="D27" s="490"/>
      <c r="E27" s="207">
        <f>AD9</f>
        <v>0</v>
      </c>
      <c r="F27" s="476"/>
      <c r="G27" s="207">
        <f>AE9</f>
        <v>0</v>
      </c>
      <c r="H27" s="517"/>
      <c r="I27" s="174">
        <f>G27</f>
        <v>0</v>
      </c>
      <c r="J27" s="476"/>
      <c r="K27" s="505"/>
      <c r="L27" s="506"/>
      <c r="M27" s="506"/>
      <c r="N27" s="506"/>
      <c r="O27" s="506"/>
      <c r="P27" s="507"/>
      <c r="Q27" s="359"/>
      <c r="R27" s="359"/>
      <c r="S27" s="478"/>
      <c r="T27" s="478"/>
      <c r="U27" s="478"/>
      <c r="V27" s="130"/>
      <c r="W27" s="26" t="str">
        <f t="shared" si="0"/>
        <v/>
      </c>
      <c r="X27" s="302"/>
      <c r="Y27" s="302"/>
      <c r="Z27" s="302"/>
      <c r="AA27" s="26"/>
      <c r="AB27" s="26"/>
      <c r="AC27" s="26"/>
      <c r="AD27" s="24"/>
      <c r="AE27" s="54"/>
      <c r="AF27" s="54"/>
      <c r="AG27" s="54"/>
      <c r="AH27" s="54"/>
      <c r="AI27" s="54"/>
      <c r="AJ27" s="24"/>
    </row>
    <row r="28" spans="2:40" ht="46.2" customHeight="1">
      <c r="B28" s="537"/>
      <c r="C28" s="511" t="s">
        <v>213</v>
      </c>
      <c r="D28" s="512"/>
      <c r="E28" s="175" t="str">
        <f>CONCATENATE("weniger als ",AD12," MWh bzw. ",AD13," Liter Kraftstoff (Benzin)")</f>
        <v>weniger als 0 MWh bzw. 0 Liter Kraftstoff (Benzin)</v>
      </c>
      <c r="F28" s="176"/>
      <c r="G28" s="175" t="str">
        <f>CONCATENATE("weniger als ",AE12," MWh bzw. ",AE13," Liter Kraftstoff (Benzin)")</f>
        <v>weniger als 0 MWh bzw. 0 Liter Kraftstoff (Benzin)</v>
      </c>
      <c r="H28" s="179"/>
      <c r="I28" s="175" t="str">
        <f>CONCATENATE("mehr als ",AE12," MWh bzw. ",AE13," Liter Kraftstoff (Benzin)")</f>
        <v>mehr als 0 MWh bzw. 0 Liter Kraftstoff (Benzin)</v>
      </c>
      <c r="J28" s="179"/>
      <c r="K28" s="508"/>
      <c r="L28" s="509"/>
      <c r="M28" s="509"/>
      <c r="N28" s="509"/>
      <c r="O28" s="509"/>
      <c r="P28" s="510"/>
      <c r="Q28" s="359"/>
      <c r="R28" s="359"/>
      <c r="S28" s="478"/>
      <c r="T28" s="478"/>
      <c r="U28" s="478"/>
      <c r="V28" s="130"/>
      <c r="W28" s="26" t="str">
        <f t="shared" si="0"/>
        <v/>
      </c>
      <c r="X28" s="327"/>
      <c r="Y28" s="327"/>
      <c r="Z28" s="327"/>
      <c r="AA28" s="26"/>
      <c r="AB28" s="26"/>
      <c r="AC28" s="26"/>
      <c r="AD28" s="24"/>
      <c r="AE28" s="54"/>
      <c r="AF28" s="54"/>
      <c r="AG28" s="54"/>
      <c r="AH28" s="54"/>
      <c r="AI28" s="54"/>
      <c r="AJ28" s="24"/>
    </row>
    <row r="29" spans="2:40" ht="15" customHeight="1">
      <c r="B29" s="574" t="s">
        <v>212</v>
      </c>
      <c r="C29" s="575"/>
      <c r="D29" s="576"/>
      <c r="E29" s="554" t="s">
        <v>10</v>
      </c>
      <c r="F29" s="591"/>
      <c r="G29" s="591"/>
      <c r="H29" s="591"/>
      <c r="I29" s="591"/>
      <c r="J29" s="591"/>
      <c r="K29" s="592" t="s">
        <v>27</v>
      </c>
      <c r="L29" s="531"/>
      <c r="M29" s="531"/>
      <c r="N29" s="531"/>
      <c r="O29" s="531"/>
      <c r="P29" s="532"/>
      <c r="Q29" s="359"/>
      <c r="R29" s="359"/>
      <c r="S29" s="321"/>
      <c r="T29" s="321"/>
      <c r="U29" s="321"/>
      <c r="V29" s="130"/>
      <c r="W29" s="26" t="str">
        <f t="shared" si="0"/>
        <v/>
      </c>
      <c r="X29" s="327"/>
      <c r="Y29" s="327"/>
      <c r="Z29" s="327"/>
      <c r="AA29" s="26"/>
      <c r="AB29" s="26"/>
      <c r="AC29" s="26"/>
      <c r="AD29" s="24"/>
      <c r="AE29" s="54"/>
      <c r="AF29" s="54"/>
      <c r="AG29" s="54"/>
      <c r="AH29" s="54"/>
      <c r="AI29" s="54"/>
      <c r="AJ29" s="24"/>
    </row>
    <row r="30" spans="2:40" ht="15" customHeight="1">
      <c r="B30" s="577"/>
      <c r="C30" s="578"/>
      <c r="D30" s="579"/>
      <c r="E30" s="582"/>
      <c r="F30" s="583"/>
      <c r="G30" s="583"/>
      <c r="H30" s="583"/>
      <c r="I30" s="583"/>
      <c r="J30" s="583"/>
      <c r="K30" s="593"/>
      <c r="L30" s="533"/>
      <c r="M30" s="533"/>
      <c r="N30" s="533"/>
      <c r="O30" s="533"/>
      <c r="P30" s="534"/>
      <c r="Q30" s="359"/>
      <c r="R30" s="359"/>
      <c r="S30" s="321"/>
      <c r="T30" s="321"/>
      <c r="U30" s="321"/>
      <c r="V30" s="130"/>
      <c r="W30" s="26" t="str">
        <f t="shared" si="0"/>
        <v/>
      </c>
      <c r="X30" s="327"/>
      <c r="Y30" s="327"/>
      <c r="Z30" s="327"/>
      <c r="AA30" s="26"/>
      <c r="AB30" s="26"/>
      <c r="AC30" s="26"/>
      <c r="AD30" s="24"/>
      <c r="AE30" s="54"/>
      <c r="AF30" s="54"/>
      <c r="AG30" s="54"/>
      <c r="AH30" s="54"/>
      <c r="AI30" s="54"/>
      <c r="AJ30" s="24"/>
    </row>
    <row r="31" spans="2:40" ht="79.95" customHeight="1">
      <c r="B31" s="323" t="s">
        <v>220</v>
      </c>
      <c r="C31" s="535" t="s">
        <v>207</v>
      </c>
      <c r="D31" s="535"/>
      <c r="E31" s="324" t="s">
        <v>208</v>
      </c>
      <c r="F31" s="334"/>
      <c r="G31" s="324" t="s">
        <v>210</v>
      </c>
      <c r="H31" s="334"/>
      <c r="I31" s="332" t="s">
        <v>211</v>
      </c>
      <c r="J31" s="334"/>
      <c r="K31" s="594"/>
      <c r="L31" s="595"/>
      <c r="M31" s="595"/>
      <c r="N31" s="595"/>
      <c r="O31" s="595"/>
      <c r="P31" s="596"/>
      <c r="Q31" s="360"/>
      <c r="R31" s="360"/>
      <c r="S31" s="309"/>
      <c r="T31" s="309"/>
      <c r="U31" s="309"/>
      <c r="V31" s="309"/>
      <c r="W31" s="26" t="str">
        <f>IF(X31=FALSE,IF(Y31=FALSE,IF(Z31=TRUE,1,""),0),-1)</f>
        <v/>
      </c>
      <c r="X31" s="307" t="b">
        <v>0</v>
      </c>
      <c r="Y31" s="307" t="b">
        <v>0</v>
      </c>
      <c r="Z31" s="307" t="b">
        <v>0</v>
      </c>
      <c r="AA31" s="307"/>
      <c r="AB31" s="308"/>
      <c r="AC31" s="26"/>
      <c r="AD31" s="26"/>
      <c r="AE31" s="69"/>
      <c r="AF31" s="69"/>
      <c r="AG31" s="69"/>
      <c r="AH31" s="51"/>
      <c r="AI31" s="51"/>
    </row>
    <row r="32" spans="2:40" s="2" customFormat="1" ht="9.6" customHeight="1">
      <c r="B32" s="65"/>
      <c r="C32" s="329"/>
      <c r="D32" s="329"/>
      <c r="E32" s="170"/>
      <c r="F32" s="165"/>
      <c r="G32" s="170"/>
      <c r="H32" s="165"/>
      <c r="I32" s="170"/>
      <c r="J32" s="165"/>
      <c r="K32" s="170"/>
      <c r="L32" s="170"/>
      <c r="M32" s="165"/>
      <c r="N32" s="170"/>
      <c r="O32" s="165"/>
      <c r="P32" s="167"/>
      <c r="Q32" s="89"/>
      <c r="R32" s="89"/>
      <c r="S32" s="302"/>
      <c r="T32" s="302"/>
      <c r="U32" s="302"/>
      <c r="V32" s="302"/>
      <c r="W32" s="26" t="str">
        <f t="shared" si="0"/>
        <v/>
      </c>
      <c r="X32" s="307"/>
      <c r="Y32" s="307"/>
      <c r="Z32" s="307"/>
      <c r="AA32" s="307"/>
      <c r="AB32" s="308"/>
      <c r="AC32" s="26"/>
      <c r="AD32" s="26"/>
      <c r="AE32" s="69"/>
      <c r="AF32" s="69"/>
      <c r="AG32" s="69"/>
      <c r="AH32" s="54"/>
      <c r="AI32" s="54"/>
      <c r="AJ32" s="24"/>
      <c r="AK32" s="24"/>
      <c r="AL32" s="24"/>
      <c r="AM32" s="24"/>
      <c r="AN32" s="24"/>
    </row>
    <row r="33" spans="2:36" customFormat="1" ht="15.6">
      <c r="B33" s="566" t="s">
        <v>221</v>
      </c>
      <c r="C33" s="567"/>
      <c r="D33" s="567"/>
      <c r="E33" s="597"/>
      <c r="F33" s="597"/>
      <c r="G33" s="597"/>
      <c r="H33" s="597"/>
      <c r="I33" s="597"/>
      <c r="J33" s="597"/>
      <c r="K33" s="597"/>
      <c r="L33" s="597"/>
      <c r="M33" s="597"/>
      <c r="N33" s="597"/>
      <c r="O33" s="597"/>
      <c r="P33" s="598"/>
      <c r="Q33" s="357"/>
      <c r="R33" s="357"/>
      <c r="S33" s="304"/>
      <c r="T33" s="304"/>
      <c r="U33" s="304"/>
      <c r="V33" s="304"/>
      <c r="W33" s="26" t="str">
        <f t="shared" si="0"/>
        <v/>
      </c>
      <c r="X33" s="24"/>
      <c r="Y33" s="24"/>
      <c r="Z33" s="24"/>
      <c r="AA33" s="24"/>
      <c r="AB33" s="24"/>
      <c r="AC33" s="24"/>
      <c r="AD33" s="24"/>
      <c r="AE33" s="54"/>
      <c r="AF33" s="54"/>
      <c r="AG33" s="54"/>
      <c r="AH33" s="54"/>
      <c r="AI33" s="54"/>
      <c r="AJ33" s="24"/>
    </row>
    <row r="34" spans="2:36" customFormat="1" ht="15.6" customHeight="1">
      <c r="B34" s="570"/>
      <c r="C34" s="571"/>
      <c r="D34" s="571"/>
      <c r="E34" s="599"/>
      <c r="F34" s="599"/>
      <c r="G34" s="599"/>
      <c r="H34" s="599"/>
      <c r="I34" s="599"/>
      <c r="J34" s="599"/>
      <c r="K34" s="599"/>
      <c r="L34" s="599"/>
      <c r="M34" s="599"/>
      <c r="N34" s="599"/>
      <c r="O34" s="599"/>
      <c r="P34" s="600"/>
      <c r="Q34" s="357"/>
      <c r="R34" s="357"/>
      <c r="S34" s="357"/>
      <c r="T34" s="357"/>
      <c r="U34" s="357"/>
      <c r="V34" s="357"/>
      <c r="W34" s="69" t="str">
        <f t="shared" si="0"/>
        <v/>
      </c>
      <c r="X34" s="550"/>
      <c r="Y34" s="550"/>
      <c r="Z34" s="550"/>
      <c r="AA34" s="550"/>
      <c r="AB34" s="92"/>
      <c r="AC34" s="335"/>
      <c r="AD34" s="335"/>
      <c r="AE34" s="335"/>
      <c r="AF34" s="335"/>
      <c r="AG34" s="335"/>
      <c r="AH34" s="54"/>
      <c r="AI34" s="54"/>
      <c r="AJ34" s="24"/>
    </row>
    <row r="35" spans="2:36" customFormat="1" ht="18" customHeight="1">
      <c r="B35" s="492" t="s">
        <v>57</v>
      </c>
      <c r="C35" s="492"/>
      <c r="D35" s="493"/>
      <c r="E35" s="415" t="s">
        <v>10</v>
      </c>
      <c r="F35" s="415"/>
      <c r="G35" s="415"/>
      <c r="H35" s="415"/>
      <c r="I35" s="415"/>
      <c r="J35" s="415"/>
      <c r="K35" s="467" t="s">
        <v>19</v>
      </c>
      <c r="L35" s="538"/>
      <c r="M35" s="538"/>
      <c r="N35" s="538"/>
      <c r="O35" s="538"/>
      <c r="P35" s="469"/>
      <c r="Q35" s="314"/>
      <c r="R35" s="314"/>
      <c r="S35" s="314"/>
      <c r="T35" s="314"/>
      <c r="U35" s="314"/>
      <c r="V35" s="314"/>
      <c r="W35" s="69" t="str">
        <f t="shared" si="0"/>
        <v/>
      </c>
      <c r="X35" s="54"/>
      <c r="Y35" s="54"/>
      <c r="Z35" s="54"/>
      <c r="AA35" s="54"/>
      <c r="AB35" s="54"/>
      <c r="AC35" s="54"/>
      <c r="AD35" s="54"/>
      <c r="AE35" s="54"/>
      <c r="AF35" s="54"/>
      <c r="AG35" s="54"/>
      <c r="AH35" s="54"/>
      <c r="AI35" s="54"/>
      <c r="AJ35" s="24"/>
    </row>
    <row r="36" spans="2:36" customFormat="1" ht="22.2" customHeight="1">
      <c r="B36" s="495"/>
      <c r="C36" s="495"/>
      <c r="D36" s="496"/>
      <c r="E36" s="463" t="s">
        <v>39</v>
      </c>
      <c r="F36" s="464"/>
      <c r="G36" s="463" t="s">
        <v>40</v>
      </c>
      <c r="H36" s="464"/>
      <c r="I36" s="463" t="s">
        <v>41</v>
      </c>
      <c r="J36" s="464"/>
      <c r="K36" s="470"/>
      <c r="L36" s="471"/>
      <c r="M36" s="471"/>
      <c r="N36" s="471"/>
      <c r="O36" s="471"/>
      <c r="P36" s="472"/>
      <c r="Q36" s="314"/>
      <c r="R36" s="314"/>
      <c r="S36" s="601"/>
      <c r="T36" s="601"/>
      <c r="U36" s="601"/>
      <c r="V36" s="314"/>
      <c r="W36" s="26" t="str">
        <f t="shared" si="0"/>
        <v/>
      </c>
      <c r="X36" s="24"/>
      <c r="Y36" s="24"/>
      <c r="Z36" s="24"/>
      <c r="AA36" s="24"/>
      <c r="AB36" s="54"/>
      <c r="AC36" s="54"/>
      <c r="AD36" s="54"/>
      <c r="AE36" s="54"/>
      <c r="AF36" s="54"/>
      <c r="AG36" s="54"/>
      <c r="AH36" s="54"/>
      <c r="AI36" s="54"/>
      <c r="AJ36" s="24"/>
    </row>
    <row r="37" spans="2:36" customFormat="1" ht="55.2" customHeight="1">
      <c r="B37" s="536" t="s">
        <v>222</v>
      </c>
      <c r="C37" s="523" t="s">
        <v>94</v>
      </c>
      <c r="D37" s="488"/>
      <c r="E37" s="358" t="s">
        <v>48</v>
      </c>
      <c r="F37" s="475"/>
      <c r="G37" s="358" t="s">
        <v>49</v>
      </c>
      <c r="H37" s="475"/>
      <c r="I37" s="358" t="s">
        <v>50</v>
      </c>
      <c r="J37" s="475"/>
      <c r="K37" s="502"/>
      <c r="L37" s="590"/>
      <c r="M37" s="590"/>
      <c r="N37" s="590"/>
      <c r="O37" s="590"/>
      <c r="P37" s="504"/>
      <c r="Q37" s="359"/>
      <c r="R37" s="359"/>
      <c r="S37" s="559"/>
      <c r="T37" s="559"/>
      <c r="U37" s="559"/>
      <c r="V37" s="359"/>
      <c r="W37" s="26" t="str">
        <f t="shared" si="0"/>
        <v/>
      </c>
      <c r="X37" s="302" t="b">
        <v>0</v>
      </c>
      <c r="Y37" s="302" t="b">
        <v>0</v>
      </c>
      <c r="Z37" s="302" t="b">
        <v>0</v>
      </c>
      <c r="AA37" s="26" t="str">
        <f>IF(X37=FALSE,"",1)</f>
        <v/>
      </c>
      <c r="AB37" s="69"/>
      <c r="AC37" s="69"/>
      <c r="AD37" s="54"/>
      <c r="AE37" s="54"/>
      <c r="AF37" s="54"/>
      <c r="AG37" s="54"/>
      <c r="AH37" s="54"/>
      <c r="AI37" s="54"/>
      <c r="AJ37" s="24"/>
    </row>
    <row r="38" spans="2:36" customFormat="1" ht="19.2" customHeight="1">
      <c r="B38" s="587"/>
      <c r="C38" s="588"/>
      <c r="D38" s="490"/>
      <c r="E38" s="207">
        <f>AD9</f>
        <v>0</v>
      </c>
      <c r="F38" s="476"/>
      <c r="G38" s="207">
        <f>AE9</f>
        <v>0</v>
      </c>
      <c r="H38" s="589"/>
      <c r="I38" s="174">
        <f>G38</f>
        <v>0</v>
      </c>
      <c r="J38" s="589"/>
      <c r="K38" s="505"/>
      <c r="L38" s="506"/>
      <c r="M38" s="506"/>
      <c r="N38" s="506"/>
      <c r="O38" s="506"/>
      <c r="P38" s="507"/>
      <c r="Q38" s="359"/>
      <c r="R38" s="359"/>
      <c r="S38" s="559"/>
      <c r="T38" s="559"/>
      <c r="U38" s="559"/>
      <c r="V38" s="359"/>
      <c r="W38" s="26" t="str">
        <f t="shared" si="0"/>
        <v/>
      </c>
      <c r="X38" s="302"/>
      <c r="Y38" s="302"/>
      <c r="Z38" s="302"/>
      <c r="AA38" s="26"/>
      <c r="AB38" s="69"/>
      <c r="AC38" s="69"/>
      <c r="AD38" s="54"/>
      <c r="AE38" s="54"/>
      <c r="AF38" s="54"/>
      <c r="AG38" s="54"/>
      <c r="AH38" s="54"/>
      <c r="AI38" s="54"/>
      <c r="AJ38" s="24"/>
    </row>
    <row r="39" spans="2:36" customFormat="1" ht="46.2" customHeight="1">
      <c r="B39" s="537"/>
      <c r="C39" s="511" t="s">
        <v>213</v>
      </c>
      <c r="D39" s="512"/>
      <c r="E39" s="212" t="str">
        <f>CONCATENATE("weniger als ",AD10," MWh Stromverbrauch (öffentliches Netz)")</f>
        <v>weniger als 0 MWh Stromverbrauch (öffentliches Netz)</v>
      </c>
      <c r="F39" s="213"/>
      <c r="G39" s="212" t="str">
        <f>CONCATENATE("weniger als ",AE10," MWh Stromverbrauch (öffentliches Netz)")</f>
        <v>weniger als 0 MWh Stromverbrauch (öffentliches Netz)</v>
      </c>
      <c r="H39" s="214"/>
      <c r="I39" s="215" t="str">
        <f>CONCATENATE("mehr als ",AE10," MWh Stromverbrauch (öffentliches Netz)")</f>
        <v>mehr als 0 MWh Stromverbrauch (öffentliches Netz)</v>
      </c>
      <c r="J39" s="216"/>
      <c r="K39" s="508"/>
      <c r="L39" s="509"/>
      <c r="M39" s="509"/>
      <c r="N39" s="509"/>
      <c r="O39" s="509"/>
      <c r="P39" s="510"/>
      <c r="Q39" s="359"/>
      <c r="R39" s="359"/>
      <c r="S39" s="559"/>
      <c r="T39" s="559"/>
      <c r="U39" s="559"/>
      <c r="V39" s="359"/>
      <c r="W39" s="26" t="str">
        <f t="shared" si="0"/>
        <v/>
      </c>
      <c r="X39" s="327"/>
      <c r="Y39" s="327"/>
      <c r="Z39" s="327"/>
      <c r="AA39" s="26"/>
      <c r="AB39" s="69"/>
      <c r="AC39" s="69"/>
      <c r="AD39" s="54"/>
      <c r="AE39" s="54"/>
      <c r="AF39" s="54"/>
      <c r="AG39" s="54"/>
      <c r="AH39" s="54"/>
      <c r="AI39" s="54"/>
      <c r="AJ39" s="24"/>
    </row>
    <row r="40" spans="2:36" customFormat="1" ht="15" customHeight="1">
      <c r="B40" s="574" t="s">
        <v>212</v>
      </c>
      <c r="C40" s="575"/>
      <c r="D40" s="576"/>
      <c r="E40" s="602" t="s">
        <v>10</v>
      </c>
      <c r="F40" s="603"/>
      <c r="G40" s="603"/>
      <c r="H40" s="603"/>
      <c r="I40" s="603"/>
      <c r="J40" s="603"/>
      <c r="K40" s="604"/>
      <c r="L40" s="604"/>
      <c r="M40" s="604"/>
      <c r="N40" s="515" t="s">
        <v>27</v>
      </c>
      <c r="O40" s="603"/>
      <c r="P40" s="603"/>
      <c r="Q40" s="359"/>
      <c r="R40" s="359"/>
      <c r="S40" s="335"/>
      <c r="T40" s="335"/>
      <c r="U40" s="335"/>
      <c r="V40" s="359"/>
      <c r="W40" s="26" t="str">
        <f t="shared" si="0"/>
        <v/>
      </c>
      <c r="X40" s="327"/>
      <c r="Y40" s="327"/>
      <c r="Z40" s="327"/>
      <c r="AA40" s="26"/>
      <c r="AB40" s="69"/>
      <c r="AC40" s="69"/>
      <c r="AD40" s="54"/>
      <c r="AE40" s="54"/>
      <c r="AF40" s="54"/>
      <c r="AG40" s="54"/>
      <c r="AH40" s="54"/>
      <c r="AI40" s="54"/>
      <c r="AJ40" s="24"/>
    </row>
    <row r="41" spans="2:36" customFormat="1" ht="15" customHeight="1">
      <c r="B41" s="577"/>
      <c r="C41" s="578"/>
      <c r="D41" s="579"/>
      <c r="E41" s="605"/>
      <c r="F41" s="605"/>
      <c r="G41" s="605"/>
      <c r="H41" s="605"/>
      <c r="I41" s="605"/>
      <c r="J41" s="605"/>
      <c r="K41" s="606"/>
      <c r="L41" s="606"/>
      <c r="M41" s="606"/>
      <c r="N41" s="605"/>
      <c r="O41" s="605"/>
      <c r="P41" s="605"/>
      <c r="Q41" s="359"/>
      <c r="R41" s="359"/>
      <c r="S41" s="335"/>
      <c r="T41" s="335"/>
      <c r="U41" s="335"/>
      <c r="V41" s="359"/>
      <c r="W41" s="26" t="str">
        <f t="shared" si="0"/>
        <v/>
      </c>
      <c r="X41" s="327"/>
      <c r="Y41" s="327"/>
      <c r="Z41" s="327"/>
      <c r="AA41" s="26"/>
      <c r="AB41" s="69"/>
      <c r="AC41" s="69"/>
      <c r="AD41" s="54"/>
      <c r="AE41" s="54"/>
      <c r="AF41" s="54"/>
      <c r="AG41" s="54"/>
      <c r="AH41" s="54"/>
      <c r="AI41" s="54"/>
      <c r="AJ41" s="24"/>
    </row>
    <row r="42" spans="2:36" customFormat="1" ht="79.95" customHeight="1">
      <c r="B42" s="328" t="s">
        <v>223</v>
      </c>
      <c r="C42" s="524" t="s">
        <v>110</v>
      </c>
      <c r="D42" s="525"/>
      <c r="E42" s="331" t="s">
        <v>160</v>
      </c>
      <c r="F42" s="330"/>
      <c r="G42" s="331" t="s">
        <v>161</v>
      </c>
      <c r="H42" s="330"/>
      <c r="I42" s="331" t="s">
        <v>162</v>
      </c>
      <c r="J42" s="330"/>
      <c r="K42" s="585" t="s">
        <v>163</v>
      </c>
      <c r="L42" s="607"/>
      <c r="M42" s="330"/>
      <c r="N42" s="608"/>
      <c r="O42" s="609"/>
      <c r="P42" s="610"/>
      <c r="Q42" s="360"/>
      <c r="R42" s="360"/>
      <c r="S42" s="360"/>
      <c r="T42" s="360"/>
      <c r="U42" s="360"/>
      <c r="V42" s="360"/>
      <c r="W42" s="26" t="str">
        <f>IF(X42=FALSE,IF(Y42=FALSE,IF(Z42=FALSE,IF(AA42=TRUE,2,""),1),-1),-2)</f>
        <v/>
      </c>
      <c r="X42" s="307" t="b">
        <v>0</v>
      </c>
      <c r="Y42" s="307" t="b">
        <v>0</v>
      </c>
      <c r="Z42" s="307" t="b">
        <v>0</v>
      </c>
      <c r="AA42" s="307" t="b">
        <v>0</v>
      </c>
      <c r="AB42" s="95"/>
      <c r="AC42" s="69"/>
      <c r="AD42" s="69"/>
      <c r="AE42" s="69"/>
      <c r="AF42" s="69"/>
      <c r="AG42" s="69" t="str">
        <f>IF(AB42=FALSE,"",2)</f>
        <v/>
      </c>
      <c r="AH42" s="51"/>
      <c r="AI42" s="51"/>
      <c r="AJ42" s="25"/>
    </row>
    <row r="43" spans="2:36" s="24" customFormat="1" ht="10.199999999999999" customHeight="1">
      <c r="B43" s="152"/>
      <c r="C43" s="152"/>
      <c r="D43" s="152"/>
      <c r="E43" s="163"/>
      <c r="F43" s="163"/>
      <c r="G43" s="152"/>
      <c r="H43" s="152"/>
      <c r="I43" s="152"/>
      <c r="J43" s="152"/>
      <c r="K43" s="163"/>
      <c r="L43" s="163"/>
      <c r="M43" s="163"/>
      <c r="N43" s="152"/>
      <c r="O43" s="152"/>
      <c r="P43" s="152"/>
      <c r="Q43" s="97"/>
      <c r="R43" s="97"/>
      <c r="S43" s="97"/>
      <c r="T43" s="97"/>
      <c r="U43" s="97"/>
      <c r="V43" s="97"/>
      <c r="W43" s="26" t="str">
        <f t="shared" si="0"/>
        <v/>
      </c>
      <c r="X43" s="310"/>
      <c r="Y43" s="310"/>
      <c r="Z43" s="310"/>
      <c r="AA43" s="310"/>
      <c r="AB43" s="99"/>
      <c r="AC43" s="335"/>
      <c r="AD43" s="99"/>
      <c r="AE43" s="335"/>
      <c r="AF43" s="99"/>
      <c r="AG43" s="335"/>
      <c r="AH43" s="54"/>
      <c r="AI43" s="54"/>
    </row>
    <row r="44" spans="2:36" customFormat="1" ht="15.6">
      <c r="B44" s="566" t="s">
        <v>224</v>
      </c>
      <c r="C44" s="567"/>
      <c r="D44" s="567"/>
      <c r="E44" s="568"/>
      <c r="F44" s="568"/>
      <c r="G44" s="568"/>
      <c r="H44" s="568"/>
      <c r="I44" s="568"/>
      <c r="J44" s="568"/>
      <c r="K44" s="568"/>
      <c r="L44" s="568"/>
      <c r="M44" s="568"/>
      <c r="N44" s="568"/>
      <c r="O44" s="568"/>
      <c r="P44" s="569"/>
      <c r="Q44" s="357"/>
      <c r="R44" s="357"/>
      <c r="S44" s="357"/>
      <c r="T44" s="357"/>
      <c r="U44" s="357"/>
      <c r="V44" s="357"/>
      <c r="W44" s="26" t="str">
        <f t="shared" si="0"/>
        <v/>
      </c>
      <c r="X44" s="24"/>
      <c r="Y44" s="24"/>
      <c r="Z44" s="24"/>
      <c r="AA44" s="24"/>
      <c r="AB44" s="54"/>
      <c r="AC44" s="54"/>
      <c r="AD44" s="54"/>
      <c r="AE44" s="54"/>
      <c r="AF44" s="54"/>
      <c r="AG44" s="54"/>
      <c r="AH44" s="54"/>
      <c r="AI44" s="54"/>
      <c r="AJ44" s="24"/>
    </row>
    <row r="45" spans="2:36" customFormat="1" ht="15.6" customHeight="1">
      <c r="B45" s="570"/>
      <c r="C45" s="571"/>
      <c r="D45" s="571"/>
      <c r="E45" s="572"/>
      <c r="F45" s="572"/>
      <c r="G45" s="572"/>
      <c r="H45" s="572"/>
      <c r="I45" s="572"/>
      <c r="J45" s="572"/>
      <c r="K45" s="572"/>
      <c r="L45" s="572"/>
      <c r="M45" s="572"/>
      <c r="N45" s="572"/>
      <c r="O45" s="572"/>
      <c r="P45" s="573"/>
      <c r="Q45" s="357"/>
      <c r="R45" s="357"/>
      <c r="S45" s="357"/>
      <c r="T45" s="357"/>
      <c r="U45" s="357"/>
      <c r="V45" s="357"/>
      <c r="W45" s="26" t="str">
        <f t="shared" si="0"/>
        <v/>
      </c>
      <c r="X45" s="466"/>
      <c r="Y45" s="466"/>
      <c r="Z45" s="466"/>
      <c r="AA45" s="466"/>
      <c r="AB45" s="92"/>
      <c r="AC45" s="335"/>
      <c r="AD45" s="335"/>
      <c r="AE45" s="335"/>
      <c r="AF45" s="335"/>
      <c r="AG45" s="335"/>
      <c r="AH45" s="54"/>
      <c r="AI45" s="54"/>
      <c r="AJ45" s="24"/>
    </row>
    <row r="46" spans="2:36" customFormat="1" ht="55.2" customHeight="1">
      <c r="B46" s="611" t="s">
        <v>226</v>
      </c>
      <c r="C46" s="523" t="s">
        <v>103</v>
      </c>
      <c r="D46" s="598"/>
      <c r="E46" s="614" t="s">
        <v>39</v>
      </c>
      <c r="F46" s="615"/>
      <c r="G46" s="616" t="s">
        <v>40</v>
      </c>
      <c r="H46" s="615"/>
      <c r="I46" s="616" t="s">
        <v>41</v>
      </c>
      <c r="J46" s="615"/>
      <c r="K46" s="620"/>
      <c r="L46" s="621"/>
      <c r="M46" s="621"/>
      <c r="N46" s="621"/>
      <c r="O46" s="621"/>
      <c r="P46" s="622"/>
      <c r="Q46" s="359"/>
      <c r="R46" s="359"/>
      <c r="S46" s="357"/>
      <c r="T46" s="357"/>
      <c r="U46" s="357"/>
      <c r="V46" s="359"/>
      <c r="W46" s="26" t="str">
        <f t="shared" si="0"/>
        <v/>
      </c>
      <c r="X46" s="302" t="b">
        <v>0</v>
      </c>
      <c r="Y46" s="302" t="b">
        <v>0</v>
      </c>
      <c r="Z46" s="302" t="b">
        <v>0</v>
      </c>
      <c r="AA46" s="26" t="str">
        <f>IF(X46=FALSE,"",1)</f>
        <v/>
      </c>
      <c r="AB46" s="69"/>
      <c r="AC46" s="69"/>
      <c r="AD46" s="54"/>
      <c r="AE46" s="54"/>
      <c r="AF46" s="54"/>
      <c r="AG46" s="54"/>
      <c r="AH46" s="54"/>
      <c r="AI46" s="54"/>
      <c r="AJ46" s="24"/>
    </row>
    <row r="47" spans="2:36" customFormat="1" ht="15.6" customHeight="1">
      <c r="B47" s="612"/>
      <c r="C47" s="613"/>
      <c r="D47" s="600"/>
      <c r="E47" s="612"/>
      <c r="F47" s="612"/>
      <c r="G47" s="612"/>
      <c r="H47" s="612"/>
      <c r="I47" s="612"/>
      <c r="J47" s="612"/>
      <c r="K47" s="623"/>
      <c r="L47" s="624"/>
      <c r="M47" s="624"/>
      <c r="N47" s="624"/>
      <c r="O47" s="624"/>
      <c r="P47" s="625"/>
      <c r="Q47" s="357"/>
      <c r="R47" s="357"/>
      <c r="S47" s="357"/>
      <c r="T47" s="357"/>
      <c r="U47" s="357"/>
      <c r="V47" s="357"/>
      <c r="W47" s="26" t="str">
        <f t="shared" si="0"/>
        <v/>
      </c>
      <c r="X47" s="327"/>
      <c r="Y47" s="327"/>
      <c r="Z47" s="327"/>
      <c r="AA47" s="327"/>
      <c r="AB47" s="92"/>
      <c r="AC47" s="335"/>
      <c r="AD47" s="335"/>
      <c r="AE47" s="335"/>
      <c r="AF47" s="335"/>
      <c r="AG47" s="335"/>
      <c r="AH47" s="54"/>
      <c r="AI47" s="54"/>
      <c r="AJ47" s="24"/>
    </row>
    <row r="48" spans="2:36" customFormat="1" ht="15" customHeight="1">
      <c r="B48" s="574" t="s">
        <v>212</v>
      </c>
      <c r="C48" s="575"/>
      <c r="D48" s="576"/>
      <c r="E48" s="467" t="s">
        <v>10</v>
      </c>
      <c r="F48" s="580"/>
      <c r="G48" s="580"/>
      <c r="H48" s="580"/>
      <c r="I48" s="580"/>
      <c r="J48" s="580"/>
      <c r="K48" s="626"/>
      <c r="L48" s="626"/>
      <c r="M48" s="626"/>
      <c r="N48" s="531" t="s">
        <v>27</v>
      </c>
      <c r="O48" s="580"/>
      <c r="P48" s="581"/>
      <c r="Q48" s="359"/>
      <c r="R48" s="359"/>
      <c r="S48" s="335"/>
      <c r="T48" s="335"/>
      <c r="U48" s="335"/>
      <c r="V48" s="359"/>
      <c r="W48" s="26" t="str">
        <f t="shared" si="0"/>
        <v/>
      </c>
      <c r="X48" s="327"/>
      <c r="Y48" s="327"/>
      <c r="Z48" s="327"/>
      <c r="AA48" s="26"/>
      <c r="AB48" s="69"/>
      <c r="AC48" s="69"/>
      <c r="AD48" s="54"/>
      <c r="AE48" s="54"/>
      <c r="AF48" s="54"/>
      <c r="AG48" s="54"/>
      <c r="AH48" s="54"/>
      <c r="AI48" s="54"/>
      <c r="AJ48" s="24"/>
    </row>
    <row r="49" spans="2:40" ht="15" customHeight="1">
      <c r="B49" s="577"/>
      <c r="C49" s="578"/>
      <c r="D49" s="579"/>
      <c r="E49" s="582"/>
      <c r="F49" s="583"/>
      <c r="G49" s="583"/>
      <c r="H49" s="583"/>
      <c r="I49" s="583"/>
      <c r="J49" s="583"/>
      <c r="K49" s="627"/>
      <c r="L49" s="627"/>
      <c r="M49" s="627"/>
      <c r="N49" s="583"/>
      <c r="O49" s="583"/>
      <c r="P49" s="584"/>
      <c r="Q49" s="359"/>
      <c r="R49" s="359"/>
      <c r="S49" s="335"/>
      <c r="T49" s="335"/>
      <c r="U49" s="335"/>
      <c r="V49" s="359"/>
      <c r="W49" s="26" t="str">
        <f t="shared" si="0"/>
        <v/>
      </c>
      <c r="X49" s="327"/>
      <c r="Y49" s="327"/>
      <c r="Z49" s="327"/>
      <c r="AA49" s="26"/>
      <c r="AB49" s="69"/>
      <c r="AC49" s="69"/>
      <c r="AD49" s="54"/>
      <c r="AE49" s="54"/>
      <c r="AF49" s="54"/>
      <c r="AG49" s="54"/>
      <c r="AH49" s="54"/>
      <c r="AI49" s="54"/>
      <c r="AJ49" s="24"/>
    </row>
    <row r="50" spans="2:40" ht="79.95" customHeight="1">
      <c r="B50" s="323" t="s">
        <v>227</v>
      </c>
      <c r="C50" s="535" t="s">
        <v>147</v>
      </c>
      <c r="D50" s="535"/>
      <c r="E50" s="324" t="s">
        <v>148</v>
      </c>
      <c r="F50" s="334"/>
      <c r="G50" s="324" t="s">
        <v>131</v>
      </c>
      <c r="H50" s="334"/>
      <c r="I50" s="324" t="s">
        <v>132</v>
      </c>
      <c r="J50" s="334"/>
      <c r="K50" s="484" t="s">
        <v>149</v>
      </c>
      <c r="L50" s="628"/>
      <c r="M50" s="334"/>
      <c r="N50" s="608"/>
      <c r="O50" s="629"/>
      <c r="P50" s="630"/>
      <c r="Q50" s="360"/>
      <c r="R50" s="360"/>
      <c r="S50" s="360"/>
      <c r="T50" s="360"/>
      <c r="U50" s="360"/>
      <c r="V50" s="360"/>
      <c r="W50" s="26" t="str">
        <f>IF(X50=FALSE,IF(Y50=FALSE,IF(Z50=FALSE,IF(AA50=TRUE,2,""),1),-1),-2)</f>
        <v/>
      </c>
      <c r="X50" s="307" t="b">
        <v>0</v>
      </c>
      <c r="Y50" s="307" t="b">
        <v>0</v>
      </c>
      <c r="Z50" s="307" t="b">
        <v>0</v>
      </c>
      <c r="AA50" s="307" t="b">
        <v>0</v>
      </c>
      <c r="AB50" s="95"/>
      <c r="AC50" s="69"/>
      <c r="AD50" s="69"/>
      <c r="AE50" s="69"/>
      <c r="AF50" s="69"/>
      <c r="AG50" s="69" t="str">
        <f>IF(AB50=FALSE,"",2)</f>
        <v/>
      </c>
      <c r="AH50" s="51"/>
      <c r="AI50" s="51"/>
    </row>
    <row r="51" spans="2:40" s="24" customFormat="1" ht="10.199999999999999" customHeight="1">
      <c r="B51" s="152"/>
      <c r="C51" s="152"/>
      <c r="D51" s="152"/>
      <c r="E51" s="163"/>
      <c r="F51" s="163"/>
      <c r="G51" s="152"/>
      <c r="H51" s="152"/>
      <c r="I51" s="152"/>
      <c r="J51" s="152"/>
      <c r="K51" s="163"/>
      <c r="L51" s="163"/>
      <c r="N51" s="152"/>
      <c r="O51" s="152"/>
      <c r="P51" s="152"/>
      <c r="Q51" s="97"/>
      <c r="R51" s="97"/>
      <c r="S51" s="97"/>
      <c r="T51" s="97"/>
      <c r="U51" s="97"/>
      <c r="V51" s="97"/>
      <c r="W51" s="26" t="str">
        <f t="shared" si="0"/>
        <v/>
      </c>
      <c r="X51" s="310"/>
      <c r="Y51" s="310"/>
      <c r="Z51" s="310"/>
      <c r="AA51" s="310"/>
      <c r="AB51" s="99"/>
      <c r="AC51" s="335"/>
      <c r="AD51" s="99"/>
      <c r="AE51" s="335"/>
      <c r="AF51" s="99"/>
      <c r="AG51" s="335"/>
      <c r="AH51" s="54"/>
      <c r="AI51" s="54"/>
    </row>
    <row r="52" spans="2:40" ht="15.6">
      <c r="B52" s="566" t="s">
        <v>228</v>
      </c>
      <c r="C52" s="567"/>
      <c r="D52" s="617"/>
      <c r="E52" s="454" t="s">
        <v>10</v>
      </c>
      <c r="F52" s="454"/>
      <c r="G52" s="454"/>
      <c r="H52" s="454"/>
      <c r="I52" s="454"/>
      <c r="J52" s="454"/>
      <c r="K52" s="531" t="s">
        <v>27</v>
      </c>
      <c r="L52" s="531"/>
      <c r="M52" s="531"/>
      <c r="N52" s="531"/>
      <c r="O52" s="531"/>
      <c r="P52" s="532"/>
      <c r="Q52" s="357"/>
      <c r="R52" s="357"/>
      <c r="S52" s="357"/>
      <c r="T52" s="357"/>
      <c r="U52" s="357"/>
      <c r="V52" s="357"/>
      <c r="W52" s="26" t="str">
        <f t="shared" si="0"/>
        <v/>
      </c>
      <c r="X52" s="24"/>
      <c r="Y52" s="24"/>
      <c r="Z52" s="24"/>
      <c r="AA52" s="24"/>
      <c r="AB52" s="54"/>
      <c r="AC52" s="54"/>
      <c r="AD52" s="54"/>
      <c r="AE52" s="54"/>
      <c r="AF52" s="54"/>
      <c r="AG52" s="54"/>
      <c r="AH52" s="54"/>
      <c r="AI52" s="54"/>
      <c r="AJ52" s="24"/>
    </row>
    <row r="53" spans="2:40" ht="15.6" customHeight="1">
      <c r="B53" s="570"/>
      <c r="C53" s="571"/>
      <c r="D53" s="618"/>
      <c r="E53" s="454"/>
      <c r="F53" s="454"/>
      <c r="G53" s="454"/>
      <c r="H53" s="454"/>
      <c r="I53" s="454"/>
      <c r="J53" s="454"/>
      <c r="K53" s="533"/>
      <c r="L53" s="533"/>
      <c r="M53" s="533"/>
      <c r="N53" s="533"/>
      <c r="O53" s="533"/>
      <c r="P53" s="534"/>
      <c r="Q53" s="357"/>
      <c r="R53" s="357"/>
      <c r="S53" s="357"/>
      <c r="T53" s="357"/>
      <c r="U53" s="357"/>
      <c r="V53" s="357"/>
      <c r="W53" s="26" t="str">
        <f t="shared" si="0"/>
        <v/>
      </c>
      <c r="X53" s="466"/>
      <c r="Y53" s="466"/>
      <c r="Z53" s="466"/>
      <c r="AA53" s="466"/>
      <c r="AB53" s="92"/>
      <c r="AC53" s="335"/>
      <c r="AD53" s="335"/>
      <c r="AE53" s="335"/>
      <c r="AF53" s="335"/>
      <c r="AG53" s="335"/>
      <c r="AH53" s="54"/>
      <c r="AI53" s="54"/>
      <c r="AJ53" s="24"/>
    </row>
    <row r="54" spans="2:40" ht="79.95" customHeight="1">
      <c r="B54" s="323" t="s">
        <v>229</v>
      </c>
      <c r="C54" s="535" t="s">
        <v>164</v>
      </c>
      <c r="D54" s="535"/>
      <c r="E54" s="333" t="s">
        <v>165</v>
      </c>
      <c r="F54" s="334"/>
      <c r="G54" s="333" t="s">
        <v>166</v>
      </c>
      <c r="H54" s="334"/>
      <c r="I54" s="333" t="s">
        <v>167</v>
      </c>
      <c r="J54" s="334"/>
      <c r="K54" s="619"/>
      <c r="L54" s="619"/>
      <c r="M54" s="619"/>
      <c r="N54" s="619"/>
      <c r="O54" s="619"/>
      <c r="P54" s="619"/>
      <c r="Q54" s="360"/>
      <c r="R54" s="360"/>
      <c r="S54" s="360"/>
      <c r="T54" s="360"/>
      <c r="U54" s="360"/>
      <c r="V54" s="360"/>
      <c r="W54" s="26" t="str">
        <f t="shared" si="0"/>
        <v/>
      </c>
      <c r="X54" s="307" t="b">
        <v>0</v>
      </c>
      <c r="Y54" s="307" t="b">
        <v>0</v>
      </c>
      <c r="Z54" s="307" t="b">
        <v>0</v>
      </c>
      <c r="AA54" s="307"/>
      <c r="AB54" s="95"/>
      <c r="AC54" s="69"/>
      <c r="AD54" s="69"/>
      <c r="AE54" s="69"/>
      <c r="AF54" s="69"/>
      <c r="AG54" s="69" t="str">
        <f>IF(AB54=FALSE,"",2)</f>
        <v/>
      </c>
      <c r="AH54" s="51"/>
      <c r="AI54" s="51"/>
    </row>
    <row r="55" spans="2:40" ht="79.95" customHeight="1">
      <c r="B55" s="323" t="s">
        <v>230</v>
      </c>
      <c r="C55" s="498" t="s">
        <v>171</v>
      </c>
      <c r="D55" s="499"/>
      <c r="E55" s="333" t="s">
        <v>173</v>
      </c>
      <c r="F55" s="334"/>
      <c r="G55" s="324" t="s">
        <v>174</v>
      </c>
      <c r="H55" s="334"/>
      <c r="I55" s="324" t="s">
        <v>175</v>
      </c>
      <c r="J55" s="334"/>
      <c r="K55" s="619"/>
      <c r="L55" s="619"/>
      <c r="M55" s="619"/>
      <c r="N55" s="619"/>
      <c r="O55" s="619"/>
      <c r="P55" s="619"/>
      <c r="Q55" s="360"/>
      <c r="R55" s="360"/>
      <c r="S55" s="360"/>
      <c r="T55" s="360"/>
      <c r="U55" s="360"/>
      <c r="V55" s="360"/>
      <c r="W55" s="26" t="str">
        <f t="shared" si="0"/>
        <v/>
      </c>
      <c r="X55" s="307" t="b">
        <v>0</v>
      </c>
      <c r="Y55" s="307" t="b">
        <v>0</v>
      </c>
      <c r="Z55" s="307" t="b">
        <v>0</v>
      </c>
      <c r="AA55" s="307"/>
      <c r="AB55" s="95"/>
      <c r="AC55" s="69"/>
      <c r="AD55" s="69"/>
      <c r="AE55" s="69"/>
      <c r="AF55" s="69"/>
      <c r="AG55" s="69"/>
      <c r="AH55" s="51"/>
      <c r="AI55" s="51"/>
    </row>
    <row r="56" spans="2:40" ht="79.95" customHeight="1">
      <c r="B56" s="323" t="s">
        <v>231</v>
      </c>
      <c r="C56" s="498" t="s">
        <v>172</v>
      </c>
      <c r="D56" s="499"/>
      <c r="E56" s="324" t="s">
        <v>176</v>
      </c>
      <c r="F56" s="334"/>
      <c r="G56" s="324" t="s">
        <v>177</v>
      </c>
      <c r="H56" s="334"/>
      <c r="I56" s="324" t="s">
        <v>178</v>
      </c>
      <c r="J56" s="334"/>
      <c r="K56" s="619"/>
      <c r="L56" s="619"/>
      <c r="M56" s="619"/>
      <c r="N56" s="619"/>
      <c r="O56" s="619"/>
      <c r="P56" s="619"/>
      <c r="Q56" s="360"/>
      <c r="R56" s="360"/>
      <c r="S56" s="360"/>
      <c r="T56" s="360"/>
      <c r="U56" s="360"/>
      <c r="V56" s="360"/>
      <c r="W56" s="26" t="str">
        <f>IF(X56=FALSE,IF(Y56=FALSE,IF(Z56=TRUE,1,""),0),-1)</f>
        <v/>
      </c>
      <c r="X56" s="307" t="b">
        <v>0</v>
      </c>
      <c r="Y56" s="307" t="b">
        <v>0</v>
      </c>
      <c r="Z56" s="307" t="b">
        <v>0</v>
      </c>
      <c r="AA56" s="307"/>
      <c r="AB56" s="95"/>
      <c r="AC56" s="69"/>
      <c r="AD56" s="69"/>
      <c r="AE56" s="69"/>
      <c r="AF56" s="69"/>
      <c r="AG56" s="69"/>
      <c r="AH56" s="51"/>
      <c r="AI56" s="51"/>
    </row>
    <row r="57" spans="2:40" s="2" customFormat="1" ht="10.199999999999999" customHeight="1">
      <c r="B57" s="65"/>
      <c r="C57" s="329"/>
      <c r="D57" s="329"/>
      <c r="E57" s="170"/>
      <c r="F57" s="165"/>
      <c r="G57" s="170"/>
      <c r="H57" s="165"/>
      <c r="I57" s="170"/>
      <c r="J57" s="165"/>
      <c r="K57" s="170"/>
      <c r="L57" s="170"/>
      <c r="M57" s="165"/>
      <c r="N57" s="170"/>
      <c r="O57" s="165"/>
      <c r="P57" s="166"/>
      <c r="Q57" s="360"/>
      <c r="R57" s="360"/>
      <c r="S57" s="360"/>
      <c r="T57" s="360"/>
      <c r="U57" s="360"/>
      <c r="V57" s="360"/>
      <c r="W57" s="26" t="str">
        <f t="shared" si="0"/>
        <v/>
      </c>
      <c r="X57" s="307"/>
      <c r="Y57" s="307"/>
      <c r="Z57" s="307"/>
      <c r="AA57" s="307"/>
      <c r="AB57" s="95"/>
      <c r="AC57" s="69"/>
      <c r="AD57" s="69"/>
      <c r="AE57" s="69"/>
      <c r="AF57" s="69"/>
      <c r="AG57" s="69"/>
      <c r="AH57" s="54"/>
      <c r="AI57" s="54"/>
      <c r="AJ57" s="24"/>
      <c r="AK57" s="24"/>
      <c r="AL57" s="24"/>
      <c r="AM57" s="24"/>
      <c r="AN57" s="24"/>
    </row>
    <row r="58" spans="2:40" ht="15.6">
      <c r="B58" s="566" t="s">
        <v>235</v>
      </c>
      <c r="C58" s="567"/>
      <c r="D58" s="617"/>
      <c r="E58" s="454" t="s">
        <v>10</v>
      </c>
      <c r="F58" s="454"/>
      <c r="G58" s="454"/>
      <c r="H58" s="454"/>
      <c r="I58" s="454"/>
      <c r="J58" s="454"/>
      <c r="K58" s="531" t="s">
        <v>27</v>
      </c>
      <c r="L58" s="531"/>
      <c r="M58" s="531"/>
      <c r="N58" s="531"/>
      <c r="O58" s="531"/>
      <c r="P58" s="532"/>
      <c r="Q58" s="357"/>
      <c r="R58" s="357"/>
      <c r="S58" s="357"/>
      <c r="T58" s="357"/>
      <c r="U58" s="357"/>
      <c r="V58" s="357"/>
      <c r="W58" s="26" t="str">
        <f t="shared" si="0"/>
        <v/>
      </c>
      <c r="X58" s="24"/>
      <c r="Y58" s="24"/>
      <c r="Z58" s="24"/>
      <c r="AA58" s="24"/>
      <c r="AB58" s="54"/>
      <c r="AC58" s="54"/>
      <c r="AD58" s="54"/>
      <c r="AE58" s="54"/>
      <c r="AF58" s="54"/>
      <c r="AG58" s="54"/>
      <c r="AH58" s="54"/>
      <c r="AI58" s="54"/>
      <c r="AJ58" s="24"/>
    </row>
    <row r="59" spans="2:40" ht="15.6" customHeight="1">
      <c r="B59" s="570"/>
      <c r="C59" s="571"/>
      <c r="D59" s="618"/>
      <c r="E59" s="454"/>
      <c r="F59" s="454"/>
      <c r="G59" s="454"/>
      <c r="H59" s="454"/>
      <c r="I59" s="454"/>
      <c r="J59" s="454"/>
      <c r="K59" s="533"/>
      <c r="L59" s="533"/>
      <c r="M59" s="533"/>
      <c r="N59" s="533"/>
      <c r="O59" s="533"/>
      <c r="P59" s="534"/>
      <c r="Q59" s="357"/>
      <c r="R59" s="357"/>
      <c r="S59" s="357"/>
      <c r="T59" s="357"/>
      <c r="U59" s="357"/>
      <c r="V59" s="357"/>
      <c r="W59" s="26" t="str">
        <f t="shared" si="0"/>
        <v/>
      </c>
      <c r="X59" s="466"/>
      <c r="Y59" s="466"/>
      <c r="Z59" s="466"/>
      <c r="AA59" s="466"/>
      <c r="AB59" s="92"/>
      <c r="AC59" s="335"/>
      <c r="AD59" s="335"/>
      <c r="AE59" s="335"/>
      <c r="AF59" s="335"/>
      <c r="AG59" s="335"/>
      <c r="AH59" s="54"/>
      <c r="AI59" s="54"/>
      <c r="AJ59" s="24"/>
    </row>
    <row r="60" spans="2:40" ht="79.95" customHeight="1">
      <c r="B60" s="323" t="s">
        <v>232</v>
      </c>
      <c r="C60" s="535" t="s">
        <v>150</v>
      </c>
      <c r="D60" s="535"/>
      <c r="E60" s="324" t="s">
        <v>197</v>
      </c>
      <c r="F60" s="334"/>
      <c r="G60" s="324" t="s">
        <v>196</v>
      </c>
      <c r="H60" s="334"/>
      <c r="I60" s="324" t="s">
        <v>198</v>
      </c>
      <c r="J60" s="334"/>
      <c r="K60" s="528"/>
      <c r="L60" s="529"/>
      <c r="M60" s="529"/>
      <c r="N60" s="529"/>
      <c r="O60" s="529"/>
      <c r="P60" s="530"/>
      <c r="Q60" s="360"/>
      <c r="R60" s="360"/>
      <c r="S60" s="360"/>
      <c r="T60" s="360"/>
      <c r="U60" s="360"/>
      <c r="V60" s="360"/>
      <c r="W60" s="26" t="str">
        <f t="shared" si="0"/>
        <v/>
      </c>
      <c r="X60" s="307" t="b">
        <v>0</v>
      </c>
      <c r="Y60" s="307" t="b">
        <v>0</v>
      </c>
      <c r="Z60" s="307" t="b">
        <v>0</v>
      </c>
      <c r="AA60" s="307"/>
      <c r="AB60" s="95"/>
      <c r="AC60" s="69"/>
      <c r="AD60" s="69"/>
      <c r="AE60" s="69"/>
      <c r="AF60" s="69"/>
      <c r="AG60" s="69"/>
      <c r="AH60" s="51"/>
      <c r="AI60" s="51"/>
    </row>
    <row r="61" spans="2:40" ht="79.95" customHeight="1">
      <c r="B61" s="323" t="s">
        <v>233</v>
      </c>
      <c r="C61" s="498" t="s">
        <v>310</v>
      </c>
      <c r="D61" s="499"/>
      <c r="E61" s="324" t="s">
        <v>193</v>
      </c>
      <c r="F61" s="334"/>
      <c r="G61" s="333" t="s">
        <v>191</v>
      </c>
      <c r="H61" s="334"/>
      <c r="I61" s="324" t="s">
        <v>192</v>
      </c>
      <c r="J61" s="334"/>
      <c r="K61" s="619"/>
      <c r="L61" s="619"/>
      <c r="M61" s="619"/>
      <c r="N61" s="619"/>
      <c r="O61" s="619"/>
      <c r="P61" s="619"/>
      <c r="Q61" s="360"/>
      <c r="R61" s="360"/>
      <c r="S61" s="360"/>
      <c r="T61" s="360"/>
      <c r="U61" s="360"/>
      <c r="V61" s="360"/>
      <c r="W61" s="26" t="str">
        <f t="shared" si="0"/>
        <v/>
      </c>
      <c r="X61" s="307" t="b">
        <v>0</v>
      </c>
      <c r="Y61" s="307" t="b">
        <v>0</v>
      </c>
      <c r="Z61" s="307" t="b">
        <v>0</v>
      </c>
      <c r="AA61" s="307"/>
      <c r="AB61" s="95"/>
      <c r="AC61" s="69"/>
      <c r="AD61" s="69"/>
      <c r="AE61" s="69"/>
      <c r="AF61" s="69"/>
      <c r="AG61" s="69"/>
      <c r="AH61" s="51"/>
      <c r="AI61" s="51"/>
    </row>
    <row r="62" spans="2:40" ht="79.95" customHeight="1">
      <c r="B62" s="323" t="s">
        <v>234</v>
      </c>
      <c r="C62" s="535" t="s">
        <v>152</v>
      </c>
      <c r="D62" s="535"/>
      <c r="E62" s="324" t="s">
        <v>195</v>
      </c>
      <c r="F62" s="334"/>
      <c r="G62" s="324" t="s">
        <v>151</v>
      </c>
      <c r="H62" s="334"/>
      <c r="I62" s="324" t="s">
        <v>194</v>
      </c>
      <c r="J62" s="334"/>
      <c r="K62" s="619"/>
      <c r="L62" s="619"/>
      <c r="M62" s="619"/>
      <c r="N62" s="619"/>
      <c r="O62" s="619"/>
      <c r="P62" s="619"/>
      <c r="Q62" s="360"/>
      <c r="R62" s="360"/>
      <c r="S62" s="360"/>
      <c r="T62" s="360"/>
      <c r="U62" s="360"/>
      <c r="V62" s="360"/>
      <c r="W62" s="26" t="str">
        <f>IF(X62=FALSE,IF(Y62=FALSE,IF(Z62=TRUE,1,""),0),-1)</f>
        <v/>
      </c>
      <c r="X62" s="307" t="b">
        <v>0</v>
      </c>
      <c r="Y62" s="307" t="b">
        <v>0</v>
      </c>
      <c r="Z62" s="307" t="b">
        <v>0</v>
      </c>
      <c r="AA62" s="307"/>
      <c r="AB62" s="95"/>
      <c r="AC62" s="69"/>
      <c r="AD62" s="69"/>
      <c r="AE62" s="69"/>
      <c r="AF62" s="69"/>
      <c r="AG62" s="69"/>
      <c r="AH62" s="51"/>
      <c r="AI62" s="51"/>
    </row>
    <row r="63" spans="2:40">
      <c r="Q63" s="51"/>
      <c r="R63" s="51"/>
      <c r="S63" s="51"/>
      <c r="T63" s="51"/>
      <c r="U63" s="51"/>
      <c r="V63" s="51"/>
      <c r="AB63" s="51"/>
      <c r="AC63" s="51"/>
      <c r="AD63" s="51"/>
      <c r="AE63" s="51"/>
      <c r="AF63" s="51"/>
      <c r="AG63" s="51"/>
      <c r="AH63" s="51"/>
      <c r="AI63" s="51"/>
    </row>
    <row r="64" spans="2:40" s="28" customFormat="1" ht="49.95" customHeight="1">
      <c r="B64" s="27"/>
      <c r="C64" s="27"/>
      <c r="E64" s="522" t="str">
        <f>IF(E68="Bitte füllen Sie EINEN Fragenblock (A-F) vollständig aus, indem Sie in diesem alle Fragen beantworten und jeweils nur EINE Antwortoption wählen",E68,VLOOKUP(E68,F97:J283,5,FALSE))</f>
        <v>Bitte füllen Sie EINEN Fragenblock (A-F) vollständig aus, indem Sie in diesem alle Fragen beantworten und jeweils nur EINE Antwortoption wählen</v>
      </c>
      <c r="F64" s="522"/>
      <c r="G64" s="522"/>
      <c r="H64" s="522"/>
      <c r="I64" s="522"/>
      <c r="J64" s="522"/>
      <c r="K64" s="522"/>
      <c r="L64" s="522"/>
      <c r="M64" s="522"/>
      <c r="N64" s="522"/>
      <c r="O64" s="522"/>
      <c r="P64" s="27"/>
      <c r="Q64" s="97"/>
      <c r="R64" s="97"/>
      <c r="S64" s="97"/>
      <c r="T64" s="97"/>
      <c r="U64" s="97"/>
      <c r="V64" s="97"/>
      <c r="W64" s="152"/>
      <c r="X64" s="310"/>
      <c r="Y64" s="310"/>
      <c r="Z64" s="310"/>
      <c r="AA64" s="310"/>
      <c r="AB64" s="99"/>
      <c r="AC64" s="335"/>
      <c r="AD64" s="99"/>
      <c r="AE64" s="335"/>
      <c r="AF64" s="99"/>
      <c r="AG64" s="335"/>
      <c r="AH64" s="54"/>
      <c r="AI64" s="54"/>
      <c r="AJ64" s="24"/>
      <c r="AK64" s="24"/>
      <c r="AL64" s="24"/>
      <c r="AM64" s="24"/>
      <c r="AN64" s="24"/>
    </row>
    <row r="65" spans="2:40" s="28" customFormat="1" ht="10.199999999999999" customHeight="1">
      <c r="B65" s="27"/>
      <c r="C65" s="27"/>
      <c r="D65" s="27"/>
      <c r="E65" s="326"/>
      <c r="F65" s="326"/>
      <c r="G65" s="326"/>
      <c r="H65" s="326"/>
      <c r="I65" s="326"/>
      <c r="J65" s="326"/>
      <c r="K65" s="326"/>
      <c r="L65" s="326"/>
      <c r="M65" s="326"/>
      <c r="N65" s="326"/>
      <c r="O65" s="27"/>
      <c r="P65" s="27"/>
      <c r="Q65" s="97"/>
      <c r="R65" s="97"/>
      <c r="S65" s="97"/>
      <c r="T65" s="97"/>
      <c r="U65" s="97"/>
      <c r="V65" s="97"/>
      <c r="W65" s="152"/>
      <c r="X65" s="310"/>
      <c r="Y65" s="310"/>
      <c r="Z65" s="310"/>
      <c r="AA65" s="310"/>
      <c r="AB65" s="99"/>
      <c r="AC65" s="335"/>
      <c r="AD65" s="99"/>
      <c r="AE65" s="335"/>
      <c r="AF65" s="99"/>
      <c r="AG65" s="335"/>
      <c r="AH65" s="54"/>
      <c r="AI65" s="54"/>
      <c r="AJ65" s="24"/>
      <c r="AK65" s="24"/>
      <c r="AL65" s="24"/>
      <c r="AM65" s="24"/>
      <c r="AN65" s="24"/>
    </row>
    <row r="66" spans="2:40" s="110" customFormat="1" ht="24.6" customHeight="1">
      <c r="B66" s="27"/>
      <c r="C66" s="27"/>
      <c r="E66" s="462" t="str">
        <f>IF(E64="Bitte füllen Sie EINEN Fragenblock (A-F) vollständig aus, indem Sie in diesem alle Fragen beantworten und jeweils nur EINE Antwortoption wählen","",IF(E64="","",CONCATENATE("Begründung:")))</f>
        <v/>
      </c>
      <c r="F66" s="462"/>
      <c r="G66" s="462"/>
      <c r="H66" s="462"/>
      <c r="I66" s="462"/>
      <c r="J66" s="462"/>
      <c r="K66" s="462"/>
      <c r="L66" s="462"/>
      <c r="M66" s="462"/>
      <c r="N66" s="462"/>
      <c r="O66" s="462"/>
      <c r="P66" s="27"/>
      <c r="Q66" s="97"/>
      <c r="R66" s="97"/>
      <c r="S66" s="97"/>
      <c r="T66" s="97"/>
      <c r="U66" s="97"/>
      <c r="V66" s="97"/>
      <c r="W66" s="152"/>
      <c r="X66" s="310"/>
      <c r="Y66" s="310"/>
      <c r="Z66" s="310"/>
      <c r="AA66" s="310"/>
      <c r="AB66" s="99"/>
      <c r="AC66" s="335"/>
      <c r="AD66" s="99"/>
      <c r="AE66" s="335"/>
      <c r="AF66" s="99"/>
      <c r="AG66" s="335"/>
      <c r="AH66" s="113"/>
      <c r="AI66" s="113"/>
      <c r="AJ66" s="276"/>
      <c r="AK66" s="276"/>
      <c r="AL66" s="276"/>
      <c r="AM66" s="276"/>
      <c r="AN66" s="276"/>
    </row>
    <row r="67" spans="2:40" s="28" customFormat="1" ht="125.4" customHeight="1">
      <c r="B67" s="27"/>
      <c r="C67" s="27"/>
      <c r="E67" s="458" t="str">
        <f>IF(E64="Alternativenprüfung wird empfohlen ",CONCATENATE("Eine Alternativenprüfung wird empfohlen, da das Vorhaben größere Relevanz besitzt und/oder in Bezug auf Klimaschutz noch verschiedene Optimierungspotenziale vorhanden sind. ","Im Rahmen der Alternativenprüfung könnte ein Prozess"," mit relevanten Akteuren initiiert werden. Dabei können die dort aufgeführten Leitfragen/Vorgehensoptionen (siehe Tabellenblatt Alternativenprüfung) als Orientierung dienen."),IF(E64="Alternativenprüfung nicht notwendigerweise erforderlich ",CONCATENATE("Eine Alternativenprüfung ist nicht notwendigerweise erforderlich."," Das Vorhaben hat zwar gewisse (negative) Effekte auf das Klima",", dennoch handelt es sich bei dem Vorhaben um ein kleineres Vorhaben, dessen Relevanz eher gering eingeschätzt wird."," Daher wird eine Alternativenprüfung nicht dringend empfohlen. Wenn Sie Ihr Vorhaben aber trotzdem nochmals auf bisher unentdeckte Alternativen und Potenziale hin untersuchen möchten, gehen Sie weiter zum Tabellenblatt Alternativenprüfung."," Hier finden Sie weitere Instrumente und Tipps, die auch für die weitere Umsetzung Ihres Vorhabens hilfreich sein könnten."),IF(E64="Alternativenprüfung nicht notwendig ",CONCATENATE("Eine Alternativenprüfung ist NICHT notwendig, da das Vorhaben vielfach Klimaschutzaspekte berücksichtigt bzw. keine relevante Auswirkung auf das Klima hat."," Wenn Sie Ihr Vorhaben trotzdem nochmals auf bisher unentdeckte Alternativen und Potenziale hin untersuchen möchten, gehen Sie weiter zum Tabellenblatt Alternativenprüfung."," Hier finden Sie weitere Instrumente und Tipps, die auch für die weitere Umsetzung Ihres Vorhabens hilfreich sein könnten."),IF(E64="Alternativenprüfung notwendig ",CONCATENATE("Eine Alternativenprüfung ist notwendig, da das Vorhaben größere Relevanz hat und Klimaschutzaspekte verstärkt integriert werden sollten."," Es wird daher geraten, im Rahmen der Alternativenprüfung einen Prozess"," mit relevanten Akteuren zu initiieren und sich an den Leitfragen/Vorgehensoptionen (siehe Tabellenblatt Alternativenprüfung) zu orientieren."),IF(E64="Bitte füllen Sie EINEN Fragenblock (A-F) vollständig aus, indem Sie in diesem alle Fragen beantworten und jeweils nur EINE Antwortoption wählen","")))))</f>
        <v/>
      </c>
      <c r="F67" s="458"/>
      <c r="G67" s="458"/>
      <c r="H67" s="458"/>
      <c r="I67" s="458"/>
      <c r="J67" s="458"/>
      <c r="K67" s="458"/>
      <c r="L67" s="458"/>
      <c r="M67" s="458"/>
      <c r="N67" s="458"/>
      <c r="O67" s="458"/>
      <c r="P67" s="27"/>
      <c r="Q67" s="97"/>
      <c r="R67" s="97"/>
      <c r="S67" s="97"/>
      <c r="T67" s="97"/>
      <c r="U67" s="97"/>
      <c r="V67" s="97"/>
      <c r="W67" s="24"/>
      <c r="X67" s="24"/>
      <c r="Y67" s="24"/>
      <c r="Z67" s="24"/>
      <c r="AA67" s="24"/>
      <c r="AB67" s="54"/>
      <c r="AC67" s="54"/>
      <c r="AD67" s="54"/>
      <c r="AE67" s="54"/>
      <c r="AF67" s="54"/>
      <c r="AG67" s="335"/>
      <c r="AH67" s="54"/>
      <c r="AI67" s="54"/>
      <c r="AJ67" s="24"/>
      <c r="AK67" s="24"/>
      <c r="AL67" s="24"/>
      <c r="AM67" s="24"/>
      <c r="AN67" s="24"/>
    </row>
    <row r="68" spans="2:40" s="28" customFormat="1" ht="109.2">
      <c r="B68" s="27"/>
      <c r="C68" s="27"/>
      <c r="D68" s="27"/>
      <c r="E68" s="217" t="str">
        <f>IF(ISERROR(F172),IF(ISERROR(F186),IF(ISERROR(F203),IF(ISERROR(F220),IF(ISERROR(F252),IF(ISERROR(F284),"Bitte füllen Sie EINEN Fragenblock (A-F) vollständig aus, indem Sie in diesem alle Fragen beantworten und jeweils nur EINE Antwortoption wählen",F284),F252),F220),F203),F186),F172)</f>
        <v>Bitte füllen Sie EINEN Fragenblock (A-F) vollständig aus, indem Sie in diesem alle Fragen beantworten und jeweils nur EINE Antwortoption wählen</v>
      </c>
      <c r="F68" s="103"/>
      <c r="G68" s="103"/>
      <c r="H68" s="103"/>
      <c r="I68" s="103"/>
      <c r="J68" s="103"/>
      <c r="K68" s="103"/>
      <c r="L68" s="103"/>
      <c r="M68" s="103"/>
      <c r="N68" s="103"/>
      <c r="O68" s="27"/>
      <c r="P68" s="27"/>
      <c r="Q68" s="97"/>
      <c r="R68" s="97"/>
      <c r="S68" s="97"/>
      <c r="T68" s="97"/>
      <c r="U68" s="97"/>
      <c r="V68" s="97"/>
      <c r="W68" s="24"/>
      <c r="X68" s="24"/>
      <c r="Y68" s="24"/>
      <c r="Z68" s="24"/>
      <c r="AA68" s="24"/>
      <c r="AB68" s="54"/>
      <c r="AC68" s="54"/>
      <c r="AD68" s="54"/>
      <c r="AE68" s="54"/>
      <c r="AF68" s="54"/>
      <c r="AG68" s="335"/>
      <c r="AH68" s="54"/>
      <c r="AI68" s="54"/>
      <c r="AJ68" s="24"/>
      <c r="AK68" s="24"/>
      <c r="AL68" s="24"/>
      <c r="AM68" s="24"/>
      <c r="AN68" s="24"/>
    </row>
    <row r="69" spans="2:40" s="28" customFormat="1" ht="74.400000000000006" customHeight="1">
      <c r="B69" s="27"/>
      <c r="C69" s="320"/>
      <c r="D69" s="633"/>
      <c r="E69" s="633"/>
      <c r="F69" s="633"/>
      <c r="G69" s="633"/>
      <c r="H69" s="633"/>
      <c r="I69" s="633"/>
      <c r="J69" s="633"/>
      <c r="K69" s="633"/>
      <c r="L69" s="633"/>
      <c r="M69" s="633"/>
      <c r="N69" s="633"/>
      <c r="O69" s="27"/>
      <c r="P69" s="27"/>
      <c r="Q69" s="97"/>
      <c r="R69" s="97"/>
      <c r="S69" s="97"/>
      <c r="T69" s="97"/>
      <c r="U69" s="97"/>
      <c r="V69" s="97"/>
      <c r="W69" s="54"/>
      <c r="X69" s="54"/>
      <c r="Y69" s="54"/>
      <c r="Z69" s="54"/>
      <c r="AA69" s="54"/>
      <c r="AB69" s="54"/>
      <c r="AC69" s="54"/>
      <c r="AD69" s="54"/>
      <c r="AE69" s="54"/>
      <c r="AF69" s="54"/>
      <c r="AG69" s="335"/>
      <c r="AH69" s="54"/>
      <c r="AI69" s="54"/>
      <c r="AJ69" s="24"/>
      <c r="AK69" s="24"/>
      <c r="AL69" s="24"/>
      <c r="AM69" s="24"/>
      <c r="AN69" s="24"/>
    </row>
    <row r="70" spans="2:40" s="28" customFormat="1" ht="39" customHeight="1">
      <c r="B70" s="27"/>
      <c r="C70" s="315" t="s">
        <v>90</v>
      </c>
      <c r="D70" s="316"/>
      <c r="E70" s="316"/>
      <c r="F70" s="316"/>
      <c r="G70" s="316"/>
      <c r="H70" s="316"/>
      <c r="I70" s="316"/>
      <c r="J70" s="316"/>
      <c r="K70" s="316"/>
      <c r="L70" s="316"/>
      <c r="M70" s="316"/>
      <c r="N70" s="316"/>
      <c r="O70" s="27"/>
      <c r="P70" s="27"/>
      <c r="Q70" s="97"/>
      <c r="R70" s="97"/>
      <c r="S70" s="97"/>
      <c r="T70" s="97"/>
      <c r="U70" s="97"/>
      <c r="V70" s="97"/>
      <c r="W70" s="54"/>
      <c r="X70" s="54"/>
      <c r="Y70" s="54"/>
      <c r="Z70" s="54"/>
      <c r="AA70" s="54"/>
      <c r="AB70" s="54"/>
      <c r="AC70" s="54"/>
      <c r="AD70" s="54"/>
      <c r="AE70" s="54"/>
      <c r="AF70" s="54"/>
      <c r="AG70" s="335"/>
      <c r="AH70" s="54"/>
      <c r="AI70" s="54"/>
      <c r="AJ70" s="24"/>
      <c r="AK70" s="24"/>
      <c r="AL70" s="24"/>
      <c r="AM70" s="24"/>
      <c r="AN70" s="24"/>
    </row>
    <row r="71" spans="2:40" s="28" customFormat="1" ht="45" customHeight="1">
      <c r="B71" s="27"/>
      <c r="C71" s="320"/>
      <c r="D71" s="316"/>
      <c r="E71" s="316"/>
      <c r="F71" s="316"/>
      <c r="G71" s="316"/>
      <c r="H71" s="316"/>
      <c r="I71" s="316"/>
      <c r="J71" s="316"/>
      <c r="K71" s="316"/>
      <c r="L71" s="316"/>
      <c r="M71" s="316"/>
      <c r="N71" s="316"/>
      <c r="O71" s="27"/>
      <c r="P71" s="27"/>
      <c r="Q71" s="97"/>
      <c r="R71" s="97"/>
      <c r="S71" s="97"/>
      <c r="T71" s="97"/>
      <c r="U71" s="97"/>
      <c r="V71" s="97"/>
      <c r="W71" s="54"/>
      <c r="X71" s="54"/>
      <c r="Y71" s="54"/>
      <c r="Z71" s="54"/>
      <c r="AA71" s="54"/>
      <c r="AB71" s="54"/>
      <c r="AC71" s="54"/>
      <c r="AD71" s="54"/>
      <c r="AE71" s="54"/>
      <c r="AF71" s="54"/>
      <c r="AG71" s="335"/>
      <c r="AH71" s="54"/>
      <c r="AI71" s="54"/>
      <c r="AJ71" s="24"/>
      <c r="AK71" s="24"/>
      <c r="AL71" s="24"/>
      <c r="AM71" s="24"/>
      <c r="AN71" s="24"/>
    </row>
    <row r="72" spans="2:40" s="28" customFormat="1" ht="45" customHeight="1">
      <c r="B72" s="27"/>
      <c r="C72" s="320"/>
      <c r="D72" s="316"/>
      <c r="E72" s="316"/>
      <c r="F72" s="316"/>
      <c r="G72" s="316"/>
      <c r="H72" s="316"/>
      <c r="I72" s="316"/>
      <c r="J72" s="316"/>
      <c r="K72" s="316"/>
      <c r="L72" s="316"/>
      <c r="M72" s="316"/>
      <c r="N72" s="316"/>
      <c r="O72" s="27"/>
      <c r="P72" s="27"/>
      <c r="Q72" s="97"/>
      <c r="R72" s="97"/>
      <c r="S72" s="97"/>
      <c r="T72" s="97"/>
      <c r="U72" s="97"/>
      <c r="V72" s="97"/>
      <c r="W72" s="54"/>
      <c r="X72" s="54"/>
      <c r="Y72" s="54"/>
      <c r="Z72" s="54"/>
      <c r="AA72" s="54"/>
      <c r="AB72" s="54"/>
      <c r="AC72" s="54"/>
      <c r="AD72" s="54"/>
      <c r="AE72" s="54"/>
      <c r="AF72" s="54"/>
      <c r="AG72" s="335"/>
      <c r="AH72" s="54"/>
      <c r="AI72" s="54"/>
      <c r="AJ72" s="24"/>
      <c r="AK72" s="24"/>
      <c r="AL72" s="24"/>
      <c r="AM72" s="24"/>
      <c r="AN72" s="24"/>
    </row>
    <row r="73" spans="2:40" s="110" customFormat="1" ht="33.6" customHeight="1">
      <c r="B73" s="27"/>
      <c r="C73" s="27"/>
      <c r="O73" s="27"/>
      <c r="P73" s="27"/>
      <c r="Q73" s="97"/>
      <c r="R73" s="97"/>
      <c r="S73" s="97"/>
      <c r="T73" s="97"/>
      <c r="U73" s="97"/>
      <c r="V73" s="97"/>
      <c r="W73" s="97"/>
      <c r="X73" s="98"/>
      <c r="Y73" s="98"/>
      <c r="Z73" s="98"/>
      <c r="AA73" s="98"/>
      <c r="AB73" s="99"/>
      <c r="AC73" s="335"/>
      <c r="AD73" s="99"/>
      <c r="AE73" s="335"/>
      <c r="AF73" s="99"/>
      <c r="AG73" s="335"/>
      <c r="AH73" s="113"/>
      <c r="AI73" s="113"/>
      <c r="AJ73" s="276"/>
      <c r="AK73" s="276"/>
      <c r="AL73" s="276"/>
      <c r="AM73" s="276"/>
      <c r="AN73" s="276"/>
    </row>
    <row r="74" spans="2:40" s="110" customFormat="1" ht="54" customHeight="1">
      <c r="B74" s="27"/>
      <c r="C74" s="27"/>
      <c r="O74" s="27"/>
      <c r="P74" s="27"/>
      <c r="Q74" s="97"/>
      <c r="R74" s="97"/>
      <c r="S74" s="97"/>
      <c r="T74" s="97"/>
      <c r="U74" s="97"/>
      <c r="V74" s="97"/>
      <c r="W74" s="97"/>
      <c r="X74" s="98"/>
      <c r="Y74" s="98"/>
      <c r="Z74" s="98"/>
      <c r="AA74" s="98"/>
      <c r="AB74" s="99"/>
      <c r="AC74" s="335"/>
      <c r="AD74" s="99"/>
      <c r="AE74" s="335"/>
      <c r="AF74" s="99"/>
      <c r="AG74" s="335"/>
      <c r="AH74" s="113"/>
      <c r="AI74" s="113"/>
      <c r="AJ74" s="276"/>
      <c r="AK74" s="276"/>
      <c r="AL74" s="276"/>
      <c r="AM74" s="276"/>
      <c r="AN74" s="276"/>
    </row>
    <row r="75" spans="2:40" s="110" customFormat="1" ht="10.199999999999999" customHeight="1">
      <c r="B75" s="27"/>
      <c r="C75" s="27"/>
      <c r="O75" s="27"/>
      <c r="P75" s="27"/>
      <c r="Q75" s="97"/>
      <c r="R75" s="97"/>
      <c r="S75" s="97"/>
      <c r="T75" s="97"/>
      <c r="U75" s="97"/>
      <c r="V75" s="97"/>
      <c r="W75" s="97"/>
      <c r="X75" s="98"/>
      <c r="Y75" s="98"/>
      <c r="Z75" s="98"/>
      <c r="AA75" s="98"/>
      <c r="AB75" s="99"/>
      <c r="AC75" s="335"/>
      <c r="AD75" s="99"/>
      <c r="AE75" s="335"/>
      <c r="AF75" s="99"/>
      <c r="AG75" s="335"/>
      <c r="AH75" s="113"/>
      <c r="AI75" s="113"/>
      <c r="AJ75" s="276"/>
      <c r="AK75" s="276"/>
      <c r="AL75" s="276"/>
      <c r="AM75" s="276"/>
      <c r="AN75" s="276"/>
    </row>
    <row r="76" spans="2:40" s="110" customFormat="1" ht="28.95" customHeight="1">
      <c r="B76" s="27"/>
      <c r="C76" s="27"/>
      <c r="O76" s="27"/>
      <c r="P76" s="27"/>
      <c r="Q76" s="97"/>
      <c r="R76" s="97"/>
      <c r="S76" s="97"/>
      <c r="T76" s="97"/>
      <c r="U76" s="97"/>
      <c r="V76" s="97"/>
      <c r="W76" s="97"/>
      <c r="X76" s="98"/>
      <c r="Y76" s="98"/>
      <c r="Z76" s="98"/>
      <c r="AA76" s="98"/>
      <c r="AB76" s="99"/>
      <c r="AC76" s="335"/>
      <c r="AD76" s="99"/>
      <c r="AE76" s="335"/>
      <c r="AF76" s="99"/>
      <c r="AG76" s="335"/>
      <c r="AH76" s="113"/>
      <c r="AI76" s="113"/>
      <c r="AJ76" s="276"/>
      <c r="AK76" s="276"/>
      <c r="AL76" s="276"/>
      <c r="AM76" s="276"/>
      <c r="AN76" s="276"/>
    </row>
    <row r="77" spans="2:40" s="110" customFormat="1" ht="37.200000000000003" customHeight="1">
      <c r="B77" s="27"/>
      <c r="C77" s="27"/>
      <c r="O77" s="27"/>
      <c r="P77" s="27"/>
      <c r="Q77" s="97"/>
      <c r="R77" s="97"/>
      <c r="S77" s="97"/>
      <c r="T77" s="97"/>
      <c r="U77" s="97"/>
      <c r="V77" s="97"/>
      <c r="W77" s="97"/>
      <c r="X77" s="98"/>
      <c r="Y77" s="98"/>
      <c r="Z77" s="98"/>
      <c r="AA77" s="98"/>
      <c r="AB77" s="99"/>
      <c r="AC77" s="335"/>
      <c r="AD77" s="99"/>
      <c r="AE77" s="335"/>
      <c r="AF77" s="99"/>
      <c r="AG77" s="335"/>
      <c r="AH77" s="113"/>
      <c r="AI77" s="113"/>
      <c r="AJ77" s="276"/>
      <c r="AK77" s="276"/>
      <c r="AL77" s="276"/>
      <c r="AM77" s="276"/>
      <c r="AN77" s="276"/>
    </row>
    <row r="78" spans="2:40" s="110" customFormat="1" ht="176.4" customHeight="1">
      <c r="B78" s="27"/>
      <c r="C78" s="27"/>
      <c r="O78" s="27"/>
      <c r="P78" s="27"/>
      <c r="Q78" s="97"/>
      <c r="R78" s="97"/>
      <c r="S78" s="97"/>
      <c r="T78" s="97"/>
      <c r="U78" s="97"/>
      <c r="V78" s="97"/>
      <c r="W78" s="97"/>
      <c r="X78" s="98"/>
      <c r="Y78" s="98"/>
      <c r="Z78" s="98"/>
      <c r="AA78" s="98"/>
      <c r="AB78" s="99"/>
      <c r="AC78" s="335"/>
      <c r="AD78" s="99"/>
      <c r="AE78" s="335"/>
      <c r="AF78" s="99"/>
      <c r="AG78" s="335"/>
      <c r="AH78" s="113"/>
      <c r="AI78" s="113"/>
      <c r="AJ78" s="276"/>
      <c r="AK78" s="276"/>
      <c r="AL78" s="276"/>
      <c r="AM78" s="276"/>
      <c r="AN78" s="276"/>
    </row>
    <row r="79" spans="2:40" s="110" customFormat="1" ht="10.199999999999999" customHeight="1">
      <c r="B79" s="27"/>
      <c r="C79" s="27"/>
      <c r="O79" s="27"/>
      <c r="P79" s="27"/>
      <c r="Q79" s="97"/>
      <c r="R79" s="97"/>
      <c r="S79" s="97"/>
      <c r="T79" s="97"/>
      <c r="U79" s="97"/>
      <c r="V79" s="97"/>
      <c r="W79" s="97"/>
      <c r="X79" s="98"/>
      <c r="Y79" s="98"/>
      <c r="Z79" s="98"/>
      <c r="AA79" s="98"/>
      <c r="AB79" s="99"/>
      <c r="AC79" s="335"/>
      <c r="AD79" s="99"/>
      <c r="AE79" s="335"/>
      <c r="AF79" s="99"/>
      <c r="AG79" s="335"/>
      <c r="AH79" s="113"/>
      <c r="AI79" s="113"/>
      <c r="AJ79" s="276"/>
      <c r="AK79" s="276"/>
      <c r="AL79" s="276"/>
      <c r="AM79" s="276"/>
      <c r="AN79" s="276"/>
    </row>
    <row r="80" spans="2:40" s="110" customFormat="1" ht="32.4" customHeight="1">
      <c r="B80" s="27"/>
      <c r="C80" s="27"/>
      <c r="O80" s="27"/>
      <c r="P80" s="27"/>
      <c r="Q80" s="97"/>
      <c r="R80" s="97"/>
      <c r="S80" s="97"/>
      <c r="T80" s="97"/>
      <c r="U80" s="97"/>
      <c r="V80" s="97"/>
      <c r="W80" s="97"/>
      <c r="X80" s="98"/>
      <c r="Y80" s="98"/>
      <c r="Z80" s="98"/>
      <c r="AA80" s="98"/>
      <c r="AB80" s="99"/>
      <c r="AC80" s="335"/>
      <c r="AD80" s="99"/>
      <c r="AE80" s="335"/>
      <c r="AF80" s="99"/>
      <c r="AG80" s="335"/>
      <c r="AH80" s="113"/>
      <c r="AI80" s="113"/>
      <c r="AJ80" s="276"/>
      <c r="AK80" s="276"/>
      <c r="AL80" s="276"/>
      <c r="AM80" s="276"/>
      <c r="AN80" s="276"/>
    </row>
    <row r="81" spans="2:40" s="110" customFormat="1" ht="34.950000000000003" customHeight="1">
      <c r="B81" s="27"/>
      <c r="C81" s="27"/>
      <c r="O81" s="27"/>
      <c r="P81" s="27"/>
      <c r="Q81" s="97"/>
      <c r="R81" s="97"/>
      <c r="S81" s="97"/>
      <c r="T81" s="97"/>
      <c r="U81" s="97"/>
      <c r="V81" s="97"/>
      <c r="W81" s="97"/>
      <c r="X81" s="98"/>
      <c r="Y81" s="98"/>
      <c r="Z81" s="98"/>
      <c r="AA81" s="98"/>
      <c r="AB81" s="99"/>
      <c r="AC81" s="335"/>
      <c r="AD81" s="99"/>
      <c r="AE81" s="335"/>
      <c r="AF81" s="99"/>
      <c r="AG81" s="335"/>
      <c r="AH81" s="113"/>
      <c r="AI81" s="113"/>
      <c r="AJ81" s="276"/>
      <c r="AK81" s="276"/>
      <c r="AL81" s="276"/>
      <c r="AM81" s="276"/>
      <c r="AN81" s="276"/>
    </row>
    <row r="82" spans="2:40" s="110" customFormat="1" ht="174" customHeight="1">
      <c r="B82" s="27"/>
      <c r="C82" s="27"/>
      <c r="O82" s="27"/>
      <c r="P82" s="27"/>
      <c r="Q82" s="97"/>
      <c r="R82" s="97"/>
      <c r="S82" s="97"/>
      <c r="T82" s="97"/>
      <c r="U82" s="97"/>
      <c r="V82" s="97"/>
      <c r="W82" s="97"/>
      <c r="X82" s="98"/>
      <c r="Y82" s="98"/>
      <c r="Z82" s="98"/>
      <c r="AA82" s="98"/>
      <c r="AB82" s="99"/>
      <c r="AC82" s="335"/>
      <c r="AD82" s="99"/>
      <c r="AE82" s="335"/>
      <c r="AF82" s="99"/>
      <c r="AG82" s="335"/>
      <c r="AH82" s="113"/>
      <c r="AI82" s="113"/>
      <c r="AJ82" s="276"/>
      <c r="AK82" s="276"/>
      <c r="AL82" s="276"/>
      <c r="AM82" s="276"/>
      <c r="AN82" s="276"/>
    </row>
    <row r="83" spans="2:40" s="110" customFormat="1" ht="10.199999999999999" customHeight="1">
      <c r="B83" s="27"/>
      <c r="C83" s="27"/>
      <c r="O83" s="27"/>
      <c r="P83" s="27"/>
      <c r="Q83" s="97"/>
      <c r="R83" s="97"/>
      <c r="S83" s="97"/>
      <c r="T83" s="97"/>
      <c r="U83" s="97"/>
      <c r="V83" s="97"/>
      <c r="W83" s="97"/>
      <c r="X83" s="98"/>
      <c r="Y83" s="98"/>
      <c r="Z83" s="98"/>
      <c r="AA83" s="98"/>
      <c r="AB83" s="99"/>
      <c r="AC83" s="335"/>
      <c r="AD83" s="99"/>
      <c r="AE83" s="335"/>
      <c r="AF83" s="99"/>
      <c r="AG83" s="335"/>
      <c r="AH83" s="113"/>
      <c r="AI83" s="113"/>
      <c r="AJ83" s="276"/>
      <c r="AK83" s="276"/>
      <c r="AL83" s="276"/>
      <c r="AM83" s="276"/>
      <c r="AN83" s="276"/>
    </row>
    <row r="84" spans="2:40" s="110" customFormat="1" ht="38.4" customHeight="1">
      <c r="B84" s="27"/>
      <c r="C84" s="27"/>
      <c r="O84" s="27"/>
      <c r="P84" s="27"/>
      <c r="Q84" s="97"/>
      <c r="R84" s="97"/>
      <c r="S84" s="97"/>
      <c r="T84" s="97"/>
      <c r="U84" s="97"/>
      <c r="V84" s="97"/>
      <c r="W84" s="97"/>
      <c r="X84" s="98"/>
      <c r="Y84" s="98"/>
      <c r="Z84" s="98"/>
      <c r="AA84" s="98"/>
      <c r="AB84" s="99"/>
      <c r="AC84" s="335"/>
      <c r="AD84" s="99"/>
      <c r="AE84" s="335"/>
      <c r="AF84" s="99"/>
      <c r="AG84" s="335"/>
      <c r="AH84" s="113"/>
      <c r="AI84" s="113"/>
      <c r="AJ84" s="276"/>
      <c r="AK84" s="276"/>
      <c r="AL84" s="276"/>
      <c r="AM84" s="276"/>
      <c r="AN84" s="276"/>
    </row>
    <row r="85" spans="2:40" s="110" customFormat="1" ht="44.4" customHeight="1">
      <c r="B85" s="27"/>
      <c r="C85" s="27"/>
      <c r="O85" s="27"/>
      <c r="P85" s="27"/>
      <c r="Q85" s="97"/>
      <c r="R85" s="97"/>
      <c r="S85" s="97"/>
      <c r="T85" s="97"/>
      <c r="U85" s="97"/>
      <c r="V85" s="97"/>
      <c r="W85" s="97"/>
      <c r="X85" s="98"/>
      <c r="Y85" s="98"/>
      <c r="Z85" s="98"/>
      <c r="AA85" s="98"/>
      <c r="AB85" s="99"/>
      <c r="AC85" s="335"/>
      <c r="AD85" s="99"/>
      <c r="AE85" s="335"/>
      <c r="AF85" s="99"/>
      <c r="AG85" s="335"/>
      <c r="AH85" s="113"/>
      <c r="AI85" s="113"/>
      <c r="AJ85" s="276"/>
      <c r="AK85" s="276"/>
      <c r="AL85" s="276"/>
      <c r="AM85" s="276"/>
      <c r="AN85" s="276"/>
    </row>
    <row r="86" spans="2:40" s="29" customFormat="1" ht="285.60000000000002" customHeight="1">
      <c r="B86" s="116"/>
      <c r="C86" s="116"/>
      <c r="P86" s="118"/>
      <c r="Q86" s="113"/>
      <c r="R86" s="113"/>
      <c r="S86" s="113"/>
      <c r="T86" s="113"/>
      <c r="U86" s="113"/>
      <c r="V86" s="113"/>
      <c r="W86" s="97"/>
      <c r="X86" s="98" t="b">
        <v>0</v>
      </c>
      <c r="Y86" s="98" t="b">
        <v>1</v>
      </c>
      <c r="Z86" s="632" t="str">
        <f>IF(X86=TRUE,"Es wurden offensichtlich alle Alternativen bei der Planung überprüft. Bitte begründen Sie für die Beschlussvorlage, warum klimaschonendere Alternativen nicht verwendet werden konnten.",IF(Y86=TRUE,"Bitte überprüfen Sie Ihr Vorhaben auf mögliche Alternativen hin (Bsp. Energieeffizienter Bauen, Möglichkeiten zum Ausbau Erneuerbarer Energien)
oder begründen Sie ausführlich, warum andere Alternativen nicht in Betracht gezogen wurden/werden konnten.",""))</f>
        <v>Bitte überprüfen Sie Ihr Vorhaben auf mögliche Alternativen hin (Bsp. Energieeffizienter Bauen, Möglichkeiten zum Ausbau Erneuerbarer Energien)
oder begründen Sie ausführlich, warum andere Alternativen nicht in Betracht gezogen wurden/werden konnten.</v>
      </c>
      <c r="AA86" s="632"/>
      <c r="AB86" s="632"/>
      <c r="AC86" s="113"/>
      <c r="AD86" s="113"/>
      <c r="AE86" s="113"/>
      <c r="AF86" s="113"/>
      <c r="AG86" s="113"/>
      <c r="AH86" s="113"/>
      <c r="AI86" s="113"/>
      <c r="AJ86" s="276"/>
      <c r="AK86" s="126"/>
      <c r="AL86" s="126"/>
      <c r="AM86" s="126"/>
      <c r="AN86" s="126"/>
    </row>
    <row r="87" spans="2:40" s="29" customFormat="1" ht="10.199999999999999" customHeight="1">
      <c r="B87" s="116"/>
      <c r="C87" s="116"/>
      <c r="P87" s="118"/>
      <c r="Q87" s="113"/>
      <c r="R87" s="113"/>
      <c r="S87" s="113"/>
      <c r="T87" s="113"/>
      <c r="U87" s="113"/>
      <c r="V87" s="113"/>
      <c r="W87" s="97"/>
      <c r="X87" s="98"/>
      <c r="Y87" s="98"/>
      <c r="Z87" s="361"/>
      <c r="AA87" s="361"/>
      <c r="AB87" s="361"/>
      <c r="AC87" s="113"/>
      <c r="AD87" s="113"/>
      <c r="AE87" s="113"/>
      <c r="AF87" s="113"/>
      <c r="AG87" s="113"/>
      <c r="AH87" s="113"/>
      <c r="AI87" s="113"/>
      <c r="AJ87" s="276"/>
      <c r="AK87" s="126"/>
      <c r="AL87" s="126"/>
      <c r="AM87" s="126"/>
      <c r="AN87" s="126"/>
    </row>
    <row r="88" spans="2:40" s="29" customFormat="1" ht="34.950000000000003" customHeight="1">
      <c r="B88" s="116"/>
      <c r="C88" s="116"/>
      <c r="P88" s="118"/>
      <c r="Q88" s="113"/>
      <c r="R88" s="113"/>
      <c r="S88" s="113"/>
      <c r="T88" s="113"/>
      <c r="U88" s="113"/>
      <c r="V88" s="113"/>
      <c r="W88" s="97"/>
      <c r="X88" s="98"/>
      <c r="Y88" s="98"/>
      <c r="Z88" s="361"/>
      <c r="AA88" s="361"/>
      <c r="AB88" s="361"/>
      <c r="AC88" s="113"/>
      <c r="AD88" s="113"/>
      <c r="AE88" s="113"/>
      <c r="AF88" s="113"/>
      <c r="AG88" s="113"/>
      <c r="AH88" s="113"/>
      <c r="AI88" s="113"/>
      <c r="AJ88" s="276"/>
      <c r="AK88" s="126"/>
      <c r="AL88" s="126"/>
      <c r="AM88" s="126"/>
      <c r="AN88" s="126"/>
    </row>
    <row r="89" spans="2:40" s="29" customFormat="1" ht="177" customHeight="1">
      <c r="B89" s="116"/>
      <c r="C89" s="116"/>
      <c r="P89" s="118"/>
      <c r="Q89" s="113"/>
      <c r="R89" s="113"/>
      <c r="S89" s="113"/>
      <c r="T89" s="113"/>
      <c r="U89" s="113"/>
      <c r="V89" s="113"/>
      <c r="W89" s="97"/>
      <c r="X89" s="98"/>
      <c r="Y89" s="98"/>
      <c r="Z89" s="361"/>
      <c r="AA89" s="361"/>
      <c r="AB89" s="361"/>
      <c r="AC89" s="113"/>
      <c r="AD89" s="113"/>
      <c r="AE89" s="113"/>
      <c r="AF89" s="113"/>
      <c r="AG89" s="113"/>
      <c r="AH89" s="113"/>
      <c r="AI89" s="113"/>
      <c r="AJ89" s="276"/>
      <c r="AK89" s="126"/>
      <c r="AL89" s="126"/>
      <c r="AM89" s="126"/>
      <c r="AN89" s="126"/>
    </row>
    <row r="90" spans="2:40" s="117" customFormat="1" ht="84" customHeight="1">
      <c r="B90" s="120"/>
      <c r="C90" s="120"/>
      <c r="D90" s="27"/>
      <c r="E90" s="319"/>
      <c r="F90" s="319"/>
      <c r="G90" s="319"/>
      <c r="H90" s="319"/>
      <c r="I90" s="319"/>
      <c r="J90" s="319"/>
      <c r="K90" s="319"/>
      <c r="L90" s="319"/>
      <c r="M90" s="319"/>
      <c r="N90" s="319"/>
      <c r="P90" s="118"/>
      <c r="Q90" s="113"/>
      <c r="R90" s="113"/>
      <c r="S90" s="113"/>
      <c r="T90" s="113"/>
      <c r="U90" s="113"/>
      <c r="V90" s="113"/>
      <c r="W90" s="97"/>
      <c r="X90" s="98"/>
      <c r="Y90" s="98"/>
      <c r="Z90" s="361"/>
      <c r="AA90" s="361"/>
      <c r="AB90" s="361"/>
      <c r="AC90" s="113"/>
      <c r="AD90" s="113"/>
      <c r="AE90" s="113"/>
      <c r="AF90" s="113"/>
      <c r="AG90" s="113"/>
      <c r="AH90" s="113"/>
      <c r="AI90" s="113"/>
      <c r="AJ90" s="276"/>
      <c r="AK90" s="126"/>
      <c r="AL90" s="126"/>
      <c r="AM90" s="126"/>
      <c r="AN90" s="126"/>
    </row>
    <row r="91" spans="2:40" s="117" customFormat="1" ht="84" customHeight="1">
      <c r="B91" s="120"/>
      <c r="C91" s="120"/>
      <c r="D91" s="27"/>
      <c r="E91" s="319"/>
      <c r="F91" s="319"/>
      <c r="G91" s="319"/>
      <c r="H91" s="319"/>
      <c r="I91" s="319"/>
      <c r="J91" s="319"/>
      <c r="K91" s="319"/>
      <c r="L91" s="319"/>
      <c r="M91" s="319"/>
      <c r="N91" s="319"/>
      <c r="P91" s="118"/>
      <c r="Q91" s="113"/>
      <c r="R91" s="113"/>
      <c r="S91" s="113"/>
      <c r="T91" s="113"/>
      <c r="U91" s="113"/>
      <c r="V91" s="113"/>
      <c r="W91" s="97"/>
      <c r="X91" s="98"/>
      <c r="Y91" s="98"/>
      <c r="Z91" s="361"/>
      <c r="AA91" s="361"/>
      <c r="AB91" s="361"/>
      <c r="AC91" s="113"/>
      <c r="AD91" s="113"/>
      <c r="AE91" s="113"/>
      <c r="AF91" s="113"/>
      <c r="AG91" s="113"/>
      <c r="AH91" s="113"/>
      <c r="AI91" s="113"/>
      <c r="AJ91" s="276"/>
      <c r="AK91" s="126"/>
      <c r="AL91" s="126"/>
      <c r="AM91" s="126"/>
      <c r="AN91" s="126"/>
    </row>
    <row r="92" spans="2:40" s="117" customFormat="1" ht="84" customHeight="1">
      <c r="B92" s="120"/>
      <c r="C92" s="120"/>
      <c r="D92" s="27"/>
      <c r="E92" s="344"/>
      <c r="F92" s="344"/>
      <c r="G92" s="344"/>
      <c r="H92" s="344"/>
      <c r="I92" s="344"/>
      <c r="J92" s="344"/>
      <c r="K92" s="344"/>
      <c r="L92" s="344"/>
      <c r="M92" s="344"/>
      <c r="N92" s="344"/>
      <c r="O92" s="115"/>
      <c r="P92" s="115"/>
      <c r="Q92" s="115"/>
      <c r="R92" s="115"/>
      <c r="S92" s="115"/>
      <c r="T92" s="115"/>
      <c r="U92" s="115"/>
      <c r="V92" s="115"/>
      <c r="W92" s="364"/>
      <c r="X92" s="133"/>
      <c r="Y92" s="133"/>
      <c r="Z92" s="365"/>
      <c r="AA92" s="365"/>
      <c r="AB92" s="365"/>
      <c r="AC92" s="115"/>
      <c r="AD92" s="113"/>
      <c r="AE92" s="113"/>
      <c r="AF92" s="113"/>
      <c r="AG92" s="113"/>
      <c r="AH92" s="113"/>
      <c r="AI92" s="113"/>
      <c r="AJ92" s="276"/>
      <c r="AK92" s="126"/>
      <c r="AL92" s="126"/>
      <c r="AM92" s="126"/>
      <c r="AN92" s="126"/>
    </row>
    <row r="93" spans="2:40" s="117" customFormat="1" ht="84" customHeight="1">
      <c r="B93" s="120"/>
      <c r="C93" s="120"/>
      <c r="D93" s="27"/>
      <c r="E93" s="344"/>
      <c r="F93" s="345" t="s">
        <v>70</v>
      </c>
      <c r="G93" s="344"/>
      <c r="H93" s="344"/>
      <c r="I93" s="344"/>
      <c r="J93" s="344"/>
      <c r="K93" s="344"/>
      <c r="L93" s="344"/>
      <c r="M93" s="344"/>
      <c r="N93" s="344"/>
      <c r="O93" s="115"/>
      <c r="P93" s="115"/>
      <c r="Q93" s="115"/>
      <c r="R93" s="115"/>
      <c r="S93" s="115"/>
      <c r="T93" s="115"/>
      <c r="U93" s="115"/>
      <c r="V93" s="115"/>
      <c r="W93" s="364"/>
      <c r="X93" s="133"/>
      <c r="Y93" s="133"/>
      <c r="Z93" s="365"/>
      <c r="AA93" s="365"/>
      <c r="AB93" s="365"/>
      <c r="AC93" s="115"/>
      <c r="AD93" s="113"/>
      <c r="AE93" s="113"/>
      <c r="AF93" s="113"/>
      <c r="AG93" s="113"/>
      <c r="AH93" s="113"/>
      <c r="AI93" s="113"/>
      <c r="AJ93" s="276"/>
      <c r="AK93" s="126"/>
      <c r="AL93" s="126"/>
      <c r="AM93" s="126"/>
      <c r="AN93" s="126"/>
    </row>
    <row r="94" spans="2:40" ht="15.6">
      <c r="B94" s="4"/>
      <c r="C94" s="4"/>
      <c r="D94" s="4"/>
      <c r="E94" s="346"/>
      <c r="F94" s="347" t="s">
        <v>237</v>
      </c>
      <c r="G94" s="347"/>
      <c r="H94" s="347"/>
      <c r="I94" s="347"/>
      <c r="J94" s="16"/>
      <c r="K94" s="16"/>
      <c r="L94" s="16"/>
      <c r="M94" s="16"/>
      <c r="N94" s="16"/>
      <c r="O94" s="16"/>
      <c r="P94" s="16"/>
      <c r="Q94" s="16"/>
      <c r="R94" s="16"/>
      <c r="S94" s="16"/>
      <c r="T94" s="16"/>
      <c r="U94" s="16"/>
      <c r="V94" s="16"/>
      <c r="W94" s="364"/>
      <c r="X94" s="133"/>
      <c r="Y94" s="133"/>
      <c r="Z94" s="133"/>
      <c r="AA94" s="133"/>
      <c r="AB94" s="366"/>
      <c r="AC94" s="16"/>
      <c r="AD94" s="51"/>
      <c r="AE94" s="51"/>
      <c r="AF94" s="51"/>
      <c r="AG94" s="51"/>
      <c r="AH94" s="51"/>
      <c r="AI94" s="51"/>
    </row>
    <row r="95" spans="2:40" ht="15.6">
      <c r="B95" s="4"/>
      <c r="C95" s="4"/>
      <c r="D95" s="4"/>
      <c r="E95" s="346"/>
      <c r="F95" s="346"/>
      <c r="G95" s="16"/>
      <c r="H95" s="16"/>
      <c r="I95" s="16"/>
      <c r="J95" s="16"/>
      <c r="K95" s="16"/>
      <c r="L95" s="16"/>
      <c r="M95" s="16"/>
      <c r="N95" s="16"/>
      <c r="O95" s="16"/>
      <c r="P95" s="16"/>
      <c r="Q95" s="16"/>
      <c r="R95" s="16"/>
      <c r="S95" s="16"/>
      <c r="T95" s="16"/>
      <c r="U95" s="16"/>
      <c r="V95" s="16"/>
      <c r="W95" s="16"/>
      <c r="X95" s="16"/>
      <c r="Y95" s="16"/>
      <c r="Z95" s="16"/>
      <c r="AA95" s="16"/>
      <c r="AB95" s="16"/>
      <c r="AC95" s="16"/>
      <c r="AD95" s="51"/>
      <c r="AE95" s="51"/>
      <c r="AF95" s="51"/>
      <c r="AG95" s="51"/>
      <c r="AH95" s="51"/>
      <c r="AI95" s="51"/>
    </row>
    <row r="96" spans="2:40" s="42" customFormat="1" ht="67.95" customHeight="1">
      <c r="B96" s="41"/>
      <c r="C96" s="41"/>
      <c r="D96" s="41"/>
      <c r="E96" s="348"/>
      <c r="F96" s="348" t="s">
        <v>64</v>
      </c>
      <c r="G96" s="349" t="s">
        <v>236</v>
      </c>
      <c r="H96" s="350" t="s">
        <v>35</v>
      </c>
      <c r="I96" s="350" t="s">
        <v>37</v>
      </c>
      <c r="J96" s="631" t="s">
        <v>46</v>
      </c>
      <c r="K96" s="631"/>
      <c r="L96" s="631"/>
      <c r="M96" s="351"/>
      <c r="N96" s="351"/>
      <c r="O96" s="351"/>
      <c r="P96" s="351"/>
      <c r="Q96" s="351"/>
      <c r="R96" s="351"/>
      <c r="S96" s="351"/>
      <c r="T96" s="351"/>
      <c r="U96" s="351"/>
      <c r="V96" s="351"/>
      <c r="W96" s="351"/>
      <c r="X96" s="351"/>
      <c r="Y96" s="351"/>
      <c r="Z96" s="351"/>
      <c r="AA96" s="351"/>
      <c r="AB96" s="351"/>
      <c r="AC96" s="351"/>
      <c r="AD96" s="362"/>
      <c r="AE96" s="362"/>
      <c r="AF96" s="362"/>
      <c r="AG96" s="362"/>
      <c r="AH96" s="362"/>
      <c r="AI96" s="362"/>
      <c r="AJ96" s="280"/>
      <c r="AK96" s="280"/>
      <c r="AL96" s="280"/>
      <c r="AM96" s="280"/>
      <c r="AN96" s="280"/>
    </row>
    <row r="97" spans="5:35" customFormat="1" ht="15" customHeight="1">
      <c r="E97" s="352"/>
      <c r="F97" s="352">
        <v>1</v>
      </c>
      <c r="G97" s="352">
        <v>1</v>
      </c>
      <c r="H97" s="128">
        <v>-2</v>
      </c>
      <c r="I97" s="128">
        <v>-2</v>
      </c>
      <c r="J97" s="353" t="s">
        <v>53</v>
      </c>
      <c r="K97" s="353"/>
      <c r="L97" s="353"/>
      <c r="M97" s="16"/>
      <c r="N97" s="16"/>
      <c r="O97" s="16"/>
      <c r="P97" s="16"/>
      <c r="Q97" s="16"/>
      <c r="R97" s="16"/>
      <c r="S97" s="16"/>
      <c r="T97" s="16"/>
      <c r="U97" s="16"/>
      <c r="V97" s="16"/>
      <c r="W97" s="16"/>
      <c r="X97" s="16"/>
      <c r="Y97" s="16"/>
      <c r="Z97" s="16"/>
      <c r="AA97" s="16"/>
      <c r="AB97" s="16"/>
      <c r="AC97" s="16"/>
      <c r="AD97" s="51"/>
      <c r="AE97" s="51"/>
      <c r="AF97" s="51"/>
      <c r="AG97" s="51"/>
      <c r="AH97" s="51"/>
      <c r="AI97" s="51"/>
    </row>
    <row r="98" spans="5:35" customFormat="1">
      <c r="E98" s="352"/>
      <c r="F98" s="352">
        <v>2</v>
      </c>
      <c r="G98" s="352">
        <v>1</v>
      </c>
      <c r="H98" s="128">
        <v>-2</v>
      </c>
      <c r="I98" s="128">
        <v>-1</v>
      </c>
      <c r="J98" s="353" t="s">
        <v>53</v>
      </c>
      <c r="K98" s="353"/>
      <c r="L98" s="353"/>
      <c r="M98" s="16"/>
      <c r="N98" s="16"/>
      <c r="O98" s="16"/>
      <c r="P98" s="16"/>
      <c r="Q98" s="16"/>
      <c r="R98" s="16"/>
      <c r="S98" s="16"/>
      <c r="T98" s="16"/>
      <c r="U98" s="16"/>
      <c r="V98" s="16"/>
      <c r="W98" s="16"/>
      <c r="X98" s="16"/>
      <c r="Y98" s="16"/>
      <c r="Z98" s="16"/>
      <c r="AA98" s="16"/>
      <c r="AB98" s="16"/>
      <c r="AC98" s="16"/>
      <c r="AD98" s="51"/>
      <c r="AE98" s="51"/>
      <c r="AF98" s="51"/>
      <c r="AG98" s="51"/>
      <c r="AH98" s="51"/>
      <c r="AI98" s="51"/>
    </row>
    <row r="99" spans="5:35" customFormat="1">
      <c r="E99" s="352"/>
      <c r="F99" s="352">
        <v>3</v>
      </c>
      <c r="G99" s="352">
        <v>1</v>
      </c>
      <c r="H99" s="128">
        <v>-2</v>
      </c>
      <c r="I99" s="128">
        <v>0</v>
      </c>
      <c r="J99" s="353" t="s">
        <v>120</v>
      </c>
      <c r="K99" s="353"/>
      <c r="L99" s="353"/>
      <c r="M99" s="16"/>
      <c r="N99" s="16"/>
      <c r="O99" s="16"/>
      <c r="P99" s="16"/>
      <c r="Q99" s="16"/>
      <c r="R99" s="16"/>
      <c r="S99" s="16"/>
      <c r="T99" s="16"/>
      <c r="U99" s="16"/>
      <c r="V99" s="16"/>
      <c r="W99" s="16"/>
      <c r="X99" s="16"/>
      <c r="Y99" s="16"/>
      <c r="Z99" s="16"/>
      <c r="AA99" s="16"/>
      <c r="AB99" s="16"/>
      <c r="AC99" s="16"/>
      <c r="AD99" s="51"/>
      <c r="AE99" s="51"/>
      <c r="AF99" s="51"/>
      <c r="AG99" s="51"/>
      <c r="AH99" s="51"/>
      <c r="AI99" s="51"/>
    </row>
    <row r="100" spans="5:35" customFormat="1">
      <c r="E100" s="352"/>
      <c r="F100" s="352">
        <v>4</v>
      </c>
      <c r="G100" s="352">
        <v>1</v>
      </c>
      <c r="H100" s="128">
        <v>-2</v>
      </c>
      <c r="I100" s="128">
        <v>1</v>
      </c>
      <c r="J100" s="353" t="s">
        <v>120</v>
      </c>
      <c r="K100" s="353"/>
      <c r="L100" s="353"/>
      <c r="M100" s="16"/>
      <c r="N100" s="16"/>
      <c r="O100" s="16"/>
      <c r="P100" s="16"/>
      <c r="Q100" s="16"/>
      <c r="R100" s="16"/>
      <c r="S100" s="16"/>
      <c r="T100" s="16"/>
      <c r="U100" s="16"/>
      <c r="V100" s="16"/>
      <c r="W100" s="16"/>
      <c r="X100" s="16"/>
      <c r="Y100" s="16"/>
      <c r="Z100" s="16"/>
      <c r="AA100" s="16"/>
      <c r="AB100" s="16"/>
      <c r="AC100" s="16"/>
      <c r="AD100" s="51"/>
      <c r="AE100" s="51"/>
      <c r="AF100" s="51"/>
      <c r="AG100" s="51"/>
      <c r="AH100" s="51"/>
      <c r="AI100" s="51"/>
    </row>
    <row r="101" spans="5:35" customFormat="1">
      <c r="E101" s="352"/>
      <c r="F101" s="352">
        <v>5</v>
      </c>
      <c r="G101" s="352">
        <v>1</v>
      </c>
      <c r="H101" s="128">
        <v>-2</v>
      </c>
      <c r="I101" s="128">
        <v>2</v>
      </c>
      <c r="J101" s="353" t="s">
        <v>120</v>
      </c>
      <c r="K101" s="353"/>
      <c r="L101" s="353"/>
      <c r="M101" s="16"/>
      <c r="N101" s="16"/>
      <c r="O101" s="16"/>
      <c r="P101" s="16"/>
      <c r="Q101" s="16"/>
      <c r="R101" s="16"/>
      <c r="S101" s="16"/>
      <c r="T101" s="16"/>
      <c r="U101" s="16"/>
      <c r="V101" s="16"/>
      <c r="W101" s="16"/>
      <c r="X101" s="16"/>
      <c r="Y101" s="16"/>
      <c r="Z101" s="16"/>
      <c r="AA101" s="16"/>
      <c r="AB101" s="16"/>
      <c r="AC101" s="16"/>
      <c r="AD101" s="51"/>
      <c r="AE101" s="51"/>
      <c r="AF101" s="51"/>
      <c r="AG101" s="51"/>
      <c r="AH101" s="51"/>
      <c r="AI101" s="51"/>
    </row>
    <row r="102" spans="5:35" customFormat="1">
      <c r="E102" s="352"/>
      <c r="F102" s="352">
        <v>6</v>
      </c>
      <c r="G102" s="352">
        <v>1</v>
      </c>
      <c r="H102" s="128">
        <v>-1</v>
      </c>
      <c r="I102" s="128">
        <v>-2</v>
      </c>
      <c r="J102" s="353" t="s">
        <v>53</v>
      </c>
      <c r="K102" s="353"/>
      <c r="L102" s="353"/>
      <c r="M102" s="16"/>
      <c r="N102" s="16"/>
      <c r="O102" s="16"/>
      <c r="P102" s="16"/>
      <c r="Q102" s="16"/>
      <c r="R102" s="16"/>
      <c r="S102" s="16"/>
      <c r="T102" s="16"/>
      <c r="U102" s="16"/>
      <c r="V102" s="16"/>
      <c r="W102" s="16"/>
      <c r="X102" s="16"/>
      <c r="Y102" s="16"/>
      <c r="Z102" s="16"/>
      <c r="AA102" s="16"/>
      <c r="AB102" s="16"/>
      <c r="AC102" s="16"/>
      <c r="AD102" s="51"/>
      <c r="AE102" s="51"/>
      <c r="AF102" s="51"/>
      <c r="AG102" s="51"/>
      <c r="AH102" s="51"/>
      <c r="AI102" s="51"/>
    </row>
    <row r="103" spans="5:35" customFormat="1">
      <c r="E103" s="352"/>
      <c r="F103" s="352">
        <v>7</v>
      </c>
      <c r="G103" s="352">
        <v>1</v>
      </c>
      <c r="H103" s="128">
        <v>-1</v>
      </c>
      <c r="I103" s="128">
        <v>-1</v>
      </c>
      <c r="J103" s="353" t="s">
        <v>120</v>
      </c>
      <c r="K103" s="353"/>
      <c r="L103" s="353"/>
      <c r="M103" s="16"/>
      <c r="N103" s="16"/>
      <c r="O103" s="16"/>
      <c r="P103" s="16"/>
      <c r="Q103" s="16"/>
      <c r="R103" s="16"/>
      <c r="S103" s="16"/>
      <c r="T103" s="16"/>
      <c r="U103" s="16"/>
      <c r="V103" s="16"/>
      <c r="W103" s="16"/>
      <c r="X103" s="16"/>
      <c r="Y103" s="16"/>
      <c r="Z103" s="16"/>
      <c r="AA103" s="16"/>
      <c r="AB103" s="16"/>
      <c r="AC103" s="16"/>
      <c r="AD103" s="51"/>
      <c r="AE103" s="51"/>
      <c r="AF103" s="51"/>
      <c r="AG103" s="51"/>
      <c r="AH103" s="51"/>
      <c r="AI103" s="51"/>
    </row>
    <row r="104" spans="5:35" customFormat="1">
      <c r="E104" s="352"/>
      <c r="F104" s="352">
        <v>8</v>
      </c>
      <c r="G104" s="352">
        <v>1</v>
      </c>
      <c r="H104" s="128">
        <v>-1</v>
      </c>
      <c r="I104" s="128">
        <v>0</v>
      </c>
      <c r="J104" s="353" t="s">
        <v>54</v>
      </c>
      <c r="K104" s="353"/>
      <c r="L104" s="353"/>
      <c r="M104" s="16"/>
      <c r="N104" s="16"/>
      <c r="O104" s="16"/>
      <c r="P104" s="16"/>
      <c r="Q104" s="16"/>
      <c r="R104" s="16"/>
      <c r="S104" s="16"/>
      <c r="T104" s="16"/>
      <c r="U104" s="16"/>
      <c r="V104" s="16"/>
      <c r="W104" s="16"/>
      <c r="X104" s="16"/>
      <c r="Y104" s="16"/>
      <c r="Z104" s="16"/>
      <c r="AA104" s="16"/>
      <c r="AB104" s="16"/>
      <c r="AC104" s="16"/>
      <c r="AD104" s="51"/>
      <c r="AE104" s="51"/>
      <c r="AF104" s="51"/>
      <c r="AG104" s="51"/>
      <c r="AH104" s="51"/>
      <c r="AI104" s="51"/>
    </row>
    <row r="105" spans="5:35" customFormat="1">
      <c r="E105" s="352"/>
      <c r="F105" s="352">
        <v>9</v>
      </c>
      <c r="G105" s="352">
        <v>1</v>
      </c>
      <c r="H105" s="128">
        <v>-1</v>
      </c>
      <c r="I105" s="128">
        <v>1</v>
      </c>
      <c r="J105" s="353" t="s">
        <v>54</v>
      </c>
      <c r="K105" s="353"/>
      <c r="L105" s="353"/>
      <c r="M105" s="16"/>
      <c r="N105" s="16"/>
      <c r="O105" s="16"/>
      <c r="P105" s="16"/>
      <c r="Q105" s="16"/>
      <c r="R105" s="16"/>
      <c r="S105" s="16"/>
      <c r="T105" s="16"/>
      <c r="U105" s="16"/>
      <c r="V105" s="16"/>
      <c r="W105" s="16"/>
      <c r="X105" s="16"/>
      <c r="Y105" s="16"/>
      <c r="Z105" s="16"/>
      <c r="AA105" s="16"/>
      <c r="AB105" s="16"/>
      <c r="AC105" s="16"/>
      <c r="AD105" s="51"/>
      <c r="AE105" s="51"/>
      <c r="AF105" s="51"/>
      <c r="AG105" s="51"/>
      <c r="AH105" s="51"/>
      <c r="AI105" s="51"/>
    </row>
    <row r="106" spans="5:35" customFormat="1">
      <c r="E106" s="352"/>
      <c r="F106" s="352">
        <v>10</v>
      </c>
      <c r="G106" s="352">
        <v>1</v>
      </c>
      <c r="H106" s="128">
        <v>-1</v>
      </c>
      <c r="I106" s="128">
        <v>2</v>
      </c>
      <c r="J106" s="353" t="s">
        <v>54</v>
      </c>
      <c r="K106" s="353"/>
      <c r="L106" s="353"/>
      <c r="M106" s="16"/>
      <c r="N106" s="16"/>
      <c r="O106" s="16"/>
      <c r="P106" s="16"/>
      <c r="Q106" s="16"/>
      <c r="R106" s="16"/>
      <c r="S106" s="16"/>
      <c r="T106" s="16"/>
      <c r="U106" s="16"/>
      <c r="V106" s="16"/>
      <c r="W106" s="16"/>
      <c r="X106" s="16"/>
      <c r="Y106" s="16"/>
      <c r="Z106" s="16"/>
      <c r="AA106" s="16"/>
      <c r="AB106" s="16"/>
      <c r="AC106" s="16"/>
      <c r="AD106" s="51"/>
      <c r="AE106" s="51"/>
      <c r="AF106" s="51"/>
      <c r="AG106" s="51"/>
      <c r="AH106" s="51"/>
      <c r="AI106" s="51"/>
    </row>
    <row r="107" spans="5:35" customFormat="1">
      <c r="E107" s="352"/>
      <c r="F107" s="352">
        <v>11</v>
      </c>
      <c r="G107" s="352">
        <v>1</v>
      </c>
      <c r="H107" s="128">
        <v>0</v>
      </c>
      <c r="I107" s="128">
        <v>-2</v>
      </c>
      <c r="J107" s="353" t="s">
        <v>120</v>
      </c>
      <c r="K107" s="353"/>
      <c r="L107" s="353"/>
      <c r="M107" s="16"/>
      <c r="N107" s="16"/>
      <c r="O107" s="16"/>
      <c r="P107" s="16"/>
      <c r="Q107" s="16"/>
      <c r="R107" s="16"/>
      <c r="S107" s="16"/>
      <c r="T107" s="16"/>
      <c r="U107" s="16"/>
      <c r="V107" s="16"/>
      <c r="W107" s="16"/>
      <c r="X107" s="16"/>
      <c r="Y107" s="16"/>
      <c r="Z107" s="16"/>
      <c r="AA107" s="16"/>
      <c r="AB107" s="16"/>
      <c r="AC107" s="16"/>
      <c r="AD107" s="51"/>
      <c r="AE107" s="51"/>
      <c r="AF107" s="51"/>
      <c r="AG107" s="51"/>
      <c r="AH107" s="51"/>
      <c r="AI107" s="51"/>
    </row>
    <row r="108" spans="5:35" customFormat="1">
      <c r="E108" s="352"/>
      <c r="F108" s="352">
        <v>12</v>
      </c>
      <c r="G108" s="352">
        <v>1</v>
      </c>
      <c r="H108" s="128">
        <v>0</v>
      </c>
      <c r="I108" s="128">
        <v>-1</v>
      </c>
      <c r="J108" s="353" t="s">
        <v>54</v>
      </c>
      <c r="K108" s="353"/>
      <c r="L108" s="353"/>
      <c r="M108" s="16"/>
      <c r="N108" s="16"/>
      <c r="O108" s="16"/>
      <c r="P108" s="16"/>
      <c r="Q108" s="16"/>
      <c r="R108" s="16"/>
      <c r="S108" s="16"/>
      <c r="T108" s="16"/>
      <c r="U108" s="16"/>
      <c r="V108" s="16"/>
      <c r="W108" s="16"/>
      <c r="X108" s="16"/>
      <c r="Y108" s="16"/>
      <c r="Z108" s="16"/>
      <c r="AA108" s="16"/>
      <c r="AB108" s="16"/>
      <c r="AC108" s="16"/>
      <c r="AD108" s="51"/>
      <c r="AE108" s="51"/>
      <c r="AF108" s="51"/>
      <c r="AG108" s="51"/>
      <c r="AH108" s="51"/>
      <c r="AI108" s="51"/>
    </row>
    <row r="109" spans="5:35" customFormat="1">
      <c r="E109" s="352"/>
      <c r="F109" s="352">
        <v>13</v>
      </c>
      <c r="G109" s="352">
        <v>1</v>
      </c>
      <c r="H109" s="128">
        <v>0</v>
      </c>
      <c r="I109" s="128">
        <v>0</v>
      </c>
      <c r="J109" s="353" t="s">
        <v>54</v>
      </c>
      <c r="K109" s="353"/>
      <c r="L109" s="353"/>
      <c r="M109" s="16"/>
      <c r="N109" s="16"/>
      <c r="O109" s="16"/>
      <c r="P109" s="16"/>
      <c r="Q109" s="16"/>
      <c r="R109" s="16"/>
      <c r="S109" s="16"/>
      <c r="T109" s="16"/>
      <c r="U109" s="16"/>
      <c r="V109" s="16"/>
      <c r="W109" s="16"/>
      <c r="X109" s="16"/>
      <c r="Y109" s="16"/>
      <c r="Z109" s="16"/>
      <c r="AA109" s="16"/>
      <c r="AB109" s="16"/>
      <c r="AC109" s="16"/>
      <c r="AD109" s="51"/>
      <c r="AE109" s="51"/>
      <c r="AF109" s="51"/>
      <c r="AG109" s="51"/>
      <c r="AH109" s="51"/>
      <c r="AI109" s="51"/>
    </row>
    <row r="110" spans="5:35" customFormat="1">
      <c r="E110" s="352"/>
      <c r="F110" s="352">
        <v>14</v>
      </c>
      <c r="G110" s="352">
        <v>1</v>
      </c>
      <c r="H110" s="128">
        <v>0</v>
      </c>
      <c r="I110" s="128">
        <v>1</v>
      </c>
      <c r="J110" s="353" t="s">
        <v>54</v>
      </c>
      <c r="K110" s="353"/>
      <c r="L110" s="353"/>
      <c r="M110" s="16"/>
      <c r="N110" s="16"/>
      <c r="O110" s="16"/>
      <c r="P110" s="16"/>
      <c r="Q110" s="16"/>
      <c r="R110" s="16"/>
      <c r="S110" s="16"/>
      <c r="T110" s="16"/>
      <c r="U110" s="16"/>
      <c r="V110" s="16"/>
      <c r="W110" s="16"/>
      <c r="X110" s="16"/>
      <c r="Y110" s="16"/>
      <c r="Z110" s="16"/>
      <c r="AA110" s="16"/>
      <c r="AB110" s="16"/>
      <c r="AC110" s="16"/>
      <c r="AD110" s="51"/>
      <c r="AE110" s="51"/>
      <c r="AF110" s="51"/>
      <c r="AG110" s="51"/>
      <c r="AH110" s="51"/>
      <c r="AI110" s="51"/>
    </row>
    <row r="111" spans="5:35" customFormat="1">
      <c r="E111" s="352"/>
      <c r="F111" s="352">
        <v>15</v>
      </c>
      <c r="G111" s="352">
        <v>1</v>
      </c>
      <c r="H111" s="128">
        <v>0</v>
      </c>
      <c r="I111" s="128">
        <v>2</v>
      </c>
      <c r="J111" s="353" t="s">
        <v>54</v>
      </c>
      <c r="K111" s="353"/>
      <c r="L111" s="353"/>
      <c r="M111" s="16"/>
      <c r="N111" s="16"/>
      <c r="O111" s="16"/>
      <c r="P111" s="16"/>
      <c r="Q111" s="16"/>
      <c r="R111" s="16"/>
      <c r="S111" s="16"/>
      <c r="T111" s="16"/>
      <c r="U111" s="16"/>
      <c r="V111" s="16"/>
      <c r="W111" s="16"/>
      <c r="X111" s="16"/>
      <c r="Y111" s="16"/>
      <c r="Z111" s="16"/>
      <c r="AA111" s="16"/>
      <c r="AB111" s="16"/>
      <c r="AC111" s="16"/>
      <c r="AD111" s="51"/>
      <c r="AE111" s="51"/>
      <c r="AF111" s="51"/>
      <c r="AG111" s="51"/>
      <c r="AH111" s="51"/>
      <c r="AI111" s="51"/>
    </row>
    <row r="112" spans="5:35" customFormat="1">
      <c r="E112" s="352"/>
      <c r="F112" s="352">
        <v>16</v>
      </c>
      <c r="G112" s="352">
        <v>1</v>
      </c>
      <c r="H112" s="128">
        <v>1</v>
      </c>
      <c r="I112" s="128">
        <v>-2</v>
      </c>
      <c r="J112" s="353" t="s">
        <v>120</v>
      </c>
      <c r="K112" s="353"/>
      <c r="L112" s="353"/>
      <c r="M112" s="16"/>
      <c r="N112" s="16"/>
      <c r="O112" s="16"/>
      <c r="P112" s="16"/>
      <c r="Q112" s="16"/>
      <c r="R112" s="16"/>
      <c r="S112" s="16"/>
      <c r="T112" s="16"/>
      <c r="U112" s="16"/>
      <c r="V112" s="16"/>
      <c r="W112" s="16"/>
      <c r="X112" s="16"/>
      <c r="Y112" s="16"/>
      <c r="Z112" s="16"/>
      <c r="AA112" s="16"/>
      <c r="AB112" s="16"/>
      <c r="AC112" s="16"/>
      <c r="AD112" s="51"/>
      <c r="AE112" s="51"/>
      <c r="AF112" s="51"/>
      <c r="AG112" s="51"/>
      <c r="AH112" s="51"/>
      <c r="AI112" s="51"/>
    </row>
    <row r="113" spans="5:35" customFormat="1">
      <c r="E113" s="352"/>
      <c r="F113" s="352">
        <v>17</v>
      </c>
      <c r="G113" s="352">
        <v>1</v>
      </c>
      <c r="H113" s="128">
        <v>1</v>
      </c>
      <c r="I113" s="128">
        <v>-1</v>
      </c>
      <c r="J113" s="353" t="s">
        <v>54</v>
      </c>
      <c r="K113" s="353"/>
      <c r="L113" s="353"/>
      <c r="M113" s="16"/>
      <c r="N113" s="16"/>
      <c r="O113" s="16"/>
      <c r="P113" s="16"/>
      <c r="Q113" s="16"/>
      <c r="R113" s="16"/>
      <c r="S113" s="16"/>
      <c r="T113" s="16"/>
      <c r="U113" s="16"/>
      <c r="V113" s="16"/>
      <c r="W113" s="16"/>
      <c r="X113" s="16"/>
      <c r="Y113" s="16"/>
      <c r="Z113" s="16"/>
      <c r="AA113" s="16"/>
      <c r="AB113" s="16"/>
      <c r="AC113" s="16"/>
      <c r="AD113" s="51"/>
      <c r="AE113" s="51"/>
      <c r="AF113" s="51"/>
      <c r="AG113" s="51"/>
      <c r="AH113" s="51"/>
      <c r="AI113" s="51"/>
    </row>
    <row r="114" spans="5:35" customFormat="1">
      <c r="E114" s="352"/>
      <c r="F114" s="352">
        <v>18</v>
      </c>
      <c r="G114" s="352">
        <v>1</v>
      </c>
      <c r="H114" s="128">
        <v>1</v>
      </c>
      <c r="I114" s="128">
        <v>0</v>
      </c>
      <c r="J114" s="353" t="s">
        <v>54</v>
      </c>
      <c r="K114" s="353"/>
      <c r="L114" s="353"/>
      <c r="M114" s="16"/>
      <c r="N114" s="16"/>
      <c r="O114" s="16"/>
      <c r="P114" s="16"/>
      <c r="Q114" s="16"/>
      <c r="R114" s="16"/>
      <c r="S114" s="16"/>
      <c r="T114" s="16"/>
      <c r="U114" s="16"/>
      <c r="V114" s="16"/>
      <c r="W114" s="16"/>
      <c r="X114" s="16"/>
      <c r="Y114" s="16"/>
      <c r="Z114" s="16"/>
      <c r="AA114" s="16"/>
      <c r="AB114" s="16"/>
      <c r="AC114" s="16"/>
      <c r="AD114" s="51"/>
      <c r="AE114" s="51"/>
      <c r="AF114" s="51"/>
      <c r="AG114" s="51"/>
      <c r="AH114" s="51"/>
      <c r="AI114" s="51"/>
    </row>
    <row r="115" spans="5:35" customFormat="1">
      <c r="E115" s="352"/>
      <c r="F115" s="352">
        <v>19</v>
      </c>
      <c r="G115" s="352">
        <v>1</v>
      </c>
      <c r="H115" s="128">
        <v>1</v>
      </c>
      <c r="I115" s="128">
        <v>1</v>
      </c>
      <c r="J115" s="353" t="s">
        <v>54</v>
      </c>
      <c r="K115" s="353"/>
      <c r="L115" s="353"/>
      <c r="M115" s="16"/>
      <c r="N115" s="16"/>
      <c r="O115" s="16"/>
      <c r="P115" s="16"/>
      <c r="Q115" s="16"/>
      <c r="R115" s="16"/>
      <c r="S115" s="16"/>
      <c r="T115" s="16"/>
      <c r="U115" s="16"/>
      <c r="V115" s="16"/>
      <c r="W115" s="16"/>
      <c r="X115" s="16"/>
      <c r="Y115" s="16"/>
      <c r="Z115" s="16"/>
      <c r="AA115" s="16"/>
      <c r="AB115" s="16"/>
      <c r="AC115" s="16"/>
      <c r="AD115" s="51"/>
      <c r="AE115" s="51"/>
      <c r="AF115" s="51"/>
      <c r="AG115" s="51"/>
      <c r="AH115" s="51"/>
      <c r="AI115" s="51"/>
    </row>
    <row r="116" spans="5:35" customFormat="1">
      <c r="E116" s="352"/>
      <c r="F116" s="352">
        <v>20</v>
      </c>
      <c r="G116" s="352">
        <v>1</v>
      </c>
      <c r="H116" s="128">
        <v>1</v>
      </c>
      <c r="I116" s="128">
        <v>2</v>
      </c>
      <c r="J116" s="353" t="s">
        <v>54</v>
      </c>
      <c r="K116" s="353"/>
      <c r="L116" s="353"/>
      <c r="M116" s="16"/>
      <c r="N116" s="16"/>
      <c r="O116" s="16"/>
      <c r="P116" s="16"/>
      <c r="Q116" s="16"/>
      <c r="R116" s="16"/>
      <c r="S116" s="16"/>
      <c r="T116" s="16"/>
      <c r="U116" s="16"/>
      <c r="V116" s="16"/>
      <c r="W116" s="16"/>
      <c r="X116" s="16"/>
      <c r="Y116" s="16"/>
      <c r="Z116" s="16"/>
      <c r="AA116" s="16"/>
      <c r="AB116" s="16"/>
      <c r="AC116" s="16"/>
      <c r="AD116" s="51"/>
      <c r="AE116" s="51"/>
      <c r="AF116" s="51"/>
      <c r="AG116" s="51"/>
      <c r="AH116" s="51"/>
      <c r="AI116" s="51"/>
    </row>
    <row r="117" spans="5:35" customFormat="1">
      <c r="E117" s="352"/>
      <c r="F117" s="352">
        <v>21</v>
      </c>
      <c r="G117" s="352">
        <v>1</v>
      </c>
      <c r="H117" s="128">
        <v>2</v>
      </c>
      <c r="I117" s="128">
        <v>-2</v>
      </c>
      <c r="J117" s="353" t="s">
        <v>120</v>
      </c>
      <c r="K117" s="353"/>
      <c r="L117" s="353"/>
      <c r="M117" s="16"/>
      <c r="N117" s="16"/>
      <c r="O117" s="16"/>
      <c r="P117" s="16"/>
      <c r="Q117" s="16"/>
      <c r="R117" s="16"/>
      <c r="S117" s="16"/>
      <c r="T117" s="16"/>
      <c r="U117" s="16"/>
      <c r="V117" s="16"/>
      <c r="W117" s="16"/>
      <c r="X117" s="16"/>
      <c r="Y117" s="16"/>
      <c r="Z117" s="16"/>
      <c r="AA117" s="16"/>
      <c r="AB117" s="16"/>
      <c r="AC117" s="16"/>
      <c r="AD117" s="51"/>
      <c r="AE117" s="51"/>
      <c r="AF117" s="51"/>
      <c r="AG117" s="51"/>
      <c r="AH117" s="51"/>
      <c r="AI117" s="51"/>
    </row>
    <row r="118" spans="5:35" customFormat="1">
      <c r="E118" s="352"/>
      <c r="F118" s="352">
        <v>22</v>
      </c>
      <c r="G118" s="352">
        <v>1</v>
      </c>
      <c r="H118" s="128">
        <v>2</v>
      </c>
      <c r="I118" s="128">
        <v>-1</v>
      </c>
      <c r="J118" s="353" t="s">
        <v>54</v>
      </c>
      <c r="K118" s="353"/>
      <c r="L118" s="353"/>
      <c r="M118" s="16"/>
      <c r="N118" s="16"/>
      <c r="O118" s="16"/>
      <c r="P118" s="16"/>
      <c r="Q118" s="16"/>
      <c r="R118" s="16"/>
      <c r="S118" s="16"/>
      <c r="T118" s="16"/>
      <c r="U118" s="16"/>
      <c r="V118" s="16"/>
      <c r="W118" s="16"/>
      <c r="X118" s="16"/>
      <c r="Y118" s="16"/>
      <c r="Z118" s="16"/>
      <c r="AA118" s="16"/>
      <c r="AB118" s="16"/>
      <c r="AC118" s="16"/>
      <c r="AD118" s="51"/>
      <c r="AE118" s="51"/>
      <c r="AF118" s="51"/>
      <c r="AG118" s="51"/>
      <c r="AH118" s="51"/>
      <c r="AI118" s="51"/>
    </row>
    <row r="119" spans="5:35" customFormat="1">
      <c r="E119" s="352"/>
      <c r="F119" s="352">
        <v>23</v>
      </c>
      <c r="G119" s="352">
        <v>1</v>
      </c>
      <c r="H119" s="128">
        <v>2</v>
      </c>
      <c r="I119" s="128">
        <v>0</v>
      </c>
      <c r="J119" s="353" t="s">
        <v>54</v>
      </c>
      <c r="K119" s="353"/>
      <c r="L119" s="353"/>
      <c r="M119" s="16"/>
      <c r="N119" s="16"/>
      <c r="O119" s="16"/>
      <c r="P119" s="16"/>
      <c r="Q119" s="16"/>
      <c r="R119" s="16"/>
      <c r="S119" s="16"/>
      <c r="T119" s="16"/>
      <c r="U119" s="16"/>
      <c r="V119" s="16"/>
      <c r="W119" s="16"/>
      <c r="X119" s="16"/>
      <c r="Y119" s="16"/>
      <c r="Z119" s="16"/>
      <c r="AA119" s="16"/>
      <c r="AB119" s="16"/>
      <c r="AC119" s="16"/>
      <c r="AD119" s="51"/>
      <c r="AE119" s="51"/>
      <c r="AF119" s="51"/>
      <c r="AG119" s="51"/>
      <c r="AH119" s="51"/>
      <c r="AI119" s="51"/>
    </row>
    <row r="120" spans="5:35" customFormat="1">
      <c r="E120" s="352"/>
      <c r="F120" s="352">
        <v>24</v>
      </c>
      <c r="G120" s="352">
        <v>1</v>
      </c>
      <c r="H120" s="128">
        <v>2</v>
      </c>
      <c r="I120" s="128">
        <v>1</v>
      </c>
      <c r="J120" s="353" t="s">
        <v>54</v>
      </c>
      <c r="K120" s="353"/>
      <c r="L120" s="353"/>
      <c r="M120" s="16"/>
      <c r="N120" s="16"/>
      <c r="O120" s="16"/>
      <c r="P120" s="16"/>
      <c r="Q120" s="16"/>
      <c r="R120" s="16"/>
      <c r="S120" s="16"/>
      <c r="T120" s="16"/>
      <c r="U120" s="16"/>
      <c r="V120" s="16"/>
      <c r="W120" s="16"/>
      <c r="X120" s="16"/>
      <c r="Y120" s="16"/>
      <c r="Z120" s="16"/>
      <c r="AA120" s="16"/>
      <c r="AB120" s="16"/>
      <c r="AC120" s="16"/>
      <c r="AD120" s="51"/>
      <c r="AE120" s="51"/>
      <c r="AF120" s="51"/>
      <c r="AG120" s="51"/>
      <c r="AH120" s="51"/>
      <c r="AI120" s="51"/>
    </row>
    <row r="121" spans="5:35" customFormat="1">
      <c r="E121" s="352"/>
      <c r="F121" s="352">
        <v>25</v>
      </c>
      <c r="G121" s="352">
        <v>1</v>
      </c>
      <c r="H121" s="128">
        <v>2</v>
      </c>
      <c r="I121" s="128">
        <v>2</v>
      </c>
      <c r="J121" s="353" t="s">
        <v>54</v>
      </c>
      <c r="K121" s="353"/>
      <c r="L121" s="353"/>
      <c r="M121" s="16"/>
      <c r="N121" s="16"/>
      <c r="O121" s="16"/>
      <c r="P121" s="16"/>
      <c r="Q121" s="16"/>
      <c r="R121" s="16"/>
      <c r="S121" s="16"/>
      <c r="T121" s="16"/>
      <c r="U121" s="16"/>
      <c r="V121" s="16"/>
      <c r="W121" s="16"/>
      <c r="X121" s="16"/>
      <c r="Y121" s="16"/>
      <c r="Z121" s="16"/>
      <c r="AA121" s="16"/>
      <c r="AB121" s="16"/>
      <c r="AC121" s="16"/>
      <c r="AD121" s="51"/>
      <c r="AE121" s="51"/>
      <c r="AF121" s="51"/>
      <c r="AG121" s="51"/>
      <c r="AH121" s="51"/>
      <c r="AI121" s="51"/>
    </row>
    <row r="122" spans="5:35" customFormat="1">
      <c r="E122" s="352"/>
      <c r="F122" s="352">
        <v>26</v>
      </c>
      <c r="G122" s="352">
        <v>2</v>
      </c>
      <c r="H122" s="128">
        <v>-2</v>
      </c>
      <c r="I122" s="128">
        <v>-2</v>
      </c>
      <c r="J122" s="353" t="s">
        <v>55</v>
      </c>
      <c r="K122" s="353"/>
      <c r="L122" s="353"/>
      <c r="M122" s="16"/>
      <c r="N122" s="16"/>
      <c r="O122" s="16"/>
      <c r="P122" s="16"/>
      <c r="Q122" s="16"/>
      <c r="R122" s="16"/>
      <c r="S122" s="16"/>
      <c r="T122" s="16"/>
      <c r="U122" s="16"/>
      <c r="V122" s="16"/>
      <c r="W122" s="16"/>
      <c r="X122" s="16"/>
      <c r="Y122" s="16"/>
      <c r="Z122" s="16"/>
      <c r="AA122" s="16"/>
      <c r="AB122" s="16"/>
      <c r="AC122" s="16"/>
      <c r="AD122" s="51"/>
      <c r="AE122" s="51"/>
      <c r="AF122" s="51"/>
      <c r="AG122" s="51"/>
      <c r="AH122" s="51"/>
      <c r="AI122" s="51"/>
    </row>
    <row r="123" spans="5:35" customFormat="1">
      <c r="E123" s="352"/>
      <c r="F123" s="352">
        <v>27</v>
      </c>
      <c r="G123" s="352">
        <v>2</v>
      </c>
      <c r="H123" s="128">
        <v>-2</v>
      </c>
      <c r="I123" s="128">
        <v>-1</v>
      </c>
      <c r="J123" s="353" t="s">
        <v>55</v>
      </c>
      <c r="K123" s="353"/>
      <c r="L123" s="353"/>
      <c r="M123" s="16"/>
      <c r="N123" s="16"/>
      <c r="O123" s="16"/>
      <c r="P123" s="16"/>
      <c r="Q123" s="16"/>
      <c r="R123" s="16"/>
      <c r="S123" s="16"/>
      <c r="T123" s="16"/>
      <c r="U123" s="16"/>
      <c r="V123" s="16"/>
      <c r="W123" s="16"/>
      <c r="X123" s="16"/>
      <c r="Y123" s="16"/>
      <c r="Z123" s="16"/>
      <c r="AA123" s="16"/>
      <c r="AB123" s="16"/>
      <c r="AC123" s="16"/>
      <c r="AD123" s="51"/>
      <c r="AE123" s="51"/>
      <c r="AF123" s="51"/>
      <c r="AG123" s="51"/>
      <c r="AH123" s="51"/>
      <c r="AI123" s="51"/>
    </row>
    <row r="124" spans="5:35" customFormat="1">
      <c r="E124" s="352"/>
      <c r="F124" s="352">
        <v>28</v>
      </c>
      <c r="G124" s="352">
        <v>2</v>
      </c>
      <c r="H124" s="128">
        <v>-2</v>
      </c>
      <c r="I124" s="128">
        <v>0</v>
      </c>
      <c r="J124" s="353" t="s">
        <v>53</v>
      </c>
      <c r="K124" s="353"/>
      <c r="L124" s="353"/>
      <c r="M124" s="16"/>
      <c r="N124" s="16"/>
      <c r="O124" s="16"/>
      <c r="P124" s="16"/>
      <c r="Q124" s="16"/>
      <c r="R124" s="16"/>
      <c r="S124" s="16"/>
      <c r="T124" s="16"/>
      <c r="U124" s="16"/>
      <c r="V124" s="16"/>
      <c r="W124" s="16"/>
      <c r="X124" s="16"/>
      <c r="Y124" s="16"/>
      <c r="Z124" s="16"/>
      <c r="AA124" s="16"/>
      <c r="AB124" s="16"/>
      <c r="AC124" s="16"/>
      <c r="AD124" s="51"/>
      <c r="AE124" s="51"/>
      <c r="AF124" s="51"/>
      <c r="AG124" s="51"/>
      <c r="AH124" s="51"/>
      <c r="AI124" s="51"/>
    </row>
    <row r="125" spans="5:35" customFormat="1">
      <c r="E125" s="352"/>
      <c r="F125" s="352">
        <v>29</v>
      </c>
      <c r="G125" s="352">
        <v>2</v>
      </c>
      <c r="H125" s="128">
        <v>-2</v>
      </c>
      <c r="I125" s="128">
        <v>1</v>
      </c>
      <c r="J125" s="353" t="s">
        <v>53</v>
      </c>
      <c r="K125" s="353"/>
      <c r="L125" s="353"/>
      <c r="M125" s="16"/>
      <c r="N125" s="16"/>
      <c r="O125" s="16"/>
      <c r="P125" s="16"/>
      <c r="Q125" s="16"/>
      <c r="R125" s="16"/>
      <c r="S125" s="16"/>
      <c r="T125" s="16"/>
      <c r="U125" s="16"/>
      <c r="V125" s="16"/>
      <c r="W125" s="16"/>
      <c r="X125" s="16"/>
      <c r="Y125" s="16"/>
      <c r="Z125" s="16"/>
      <c r="AA125" s="16"/>
      <c r="AB125" s="16"/>
      <c r="AC125" s="16"/>
      <c r="AD125" s="51"/>
      <c r="AE125" s="51"/>
      <c r="AF125" s="51"/>
      <c r="AG125" s="51"/>
      <c r="AH125" s="51"/>
      <c r="AI125" s="51"/>
    </row>
    <row r="126" spans="5:35" customFormat="1">
      <c r="E126" s="352"/>
      <c r="F126" s="352">
        <v>30</v>
      </c>
      <c r="G126" s="352">
        <v>2</v>
      </c>
      <c r="H126" s="128">
        <v>-2</v>
      </c>
      <c r="I126" s="128">
        <v>2</v>
      </c>
      <c r="J126" s="353" t="s">
        <v>53</v>
      </c>
      <c r="K126" s="353"/>
      <c r="L126" s="353"/>
      <c r="M126" s="16"/>
      <c r="N126" s="16"/>
      <c r="O126" s="16"/>
      <c r="P126" s="16"/>
      <c r="Q126" s="16"/>
      <c r="R126" s="16"/>
      <c r="S126" s="16"/>
      <c r="T126" s="16"/>
      <c r="U126" s="16"/>
      <c r="V126" s="16"/>
      <c r="W126" s="16"/>
      <c r="X126" s="16"/>
      <c r="Y126" s="16"/>
      <c r="Z126" s="16"/>
      <c r="AA126" s="16"/>
      <c r="AB126" s="16"/>
      <c r="AC126" s="16"/>
      <c r="AD126" s="51"/>
      <c r="AE126" s="51"/>
      <c r="AF126" s="51"/>
      <c r="AG126" s="51"/>
      <c r="AH126" s="51"/>
      <c r="AI126" s="51"/>
    </row>
    <row r="127" spans="5:35" customFormat="1">
      <c r="E127" s="352"/>
      <c r="F127" s="352">
        <v>31</v>
      </c>
      <c r="G127" s="352">
        <v>2</v>
      </c>
      <c r="H127" s="128">
        <v>-1</v>
      </c>
      <c r="I127" s="128">
        <v>-2</v>
      </c>
      <c r="J127" s="353" t="s">
        <v>55</v>
      </c>
      <c r="K127" s="353"/>
      <c r="L127" s="353"/>
      <c r="M127" s="16"/>
      <c r="N127" s="16"/>
      <c r="O127" s="16"/>
      <c r="P127" s="16"/>
      <c r="Q127" s="16"/>
      <c r="R127" s="16"/>
      <c r="S127" s="16"/>
      <c r="T127" s="16"/>
      <c r="U127" s="16"/>
      <c r="V127" s="16"/>
      <c r="W127" s="16"/>
      <c r="X127" s="16"/>
      <c r="Y127" s="16"/>
      <c r="Z127" s="16"/>
      <c r="AA127" s="16"/>
      <c r="AB127" s="16"/>
      <c r="AC127" s="16"/>
      <c r="AD127" s="51"/>
      <c r="AE127" s="51"/>
      <c r="AF127" s="51"/>
      <c r="AG127" s="51"/>
      <c r="AH127" s="51"/>
      <c r="AI127" s="51"/>
    </row>
    <row r="128" spans="5:35" customFormat="1">
      <c r="E128" s="352"/>
      <c r="F128" s="352">
        <v>32</v>
      </c>
      <c r="G128" s="352">
        <v>2</v>
      </c>
      <c r="H128" s="128">
        <v>-1</v>
      </c>
      <c r="I128" s="128">
        <v>-1</v>
      </c>
      <c r="J128" s="353" t="s">
        <v>53</v>
      </c>
      <c r="K128" s="353"/>
      <c r="L128" s="353"/>
      <c r="M128" s="16"/>
      <c r="N128" s="16"/>
      <c r="O128" s="16"/>
      <c r="P128" s="16"/>
      <c r="Q128" s="16"/>
      <c r="R128" s="16"/>
      <c r="S128" s="16"/>
      <c r="T128" s="16"/>
      <c r="U128" s="16"/>
      <c r="V128" s="16"/>
      <c r="W128" s="16"/>
      <c r="X128" s="16"/>
      <c r="Y128" s="16"/>
      <c r="Z128" s="16"/>
      <c r="AA128" s="16"/>
      <c r="AB128" s="16"/>
      <c r="AC128" s="16"/>
      <c r="AD128" s="51"/>
      <c r="AE128" s="51"/>
      <c r="AF128" s="51"/>
      <c r="AG128" s="51"/>
      <c r="AH128" s="51"/>
      <c r="AI128" s="51"/>
    </row>
    <row r="129" spans="5:35" customFormat="1">
      <c r="E129" s="352"/>
      <c r="F129" s="352">
        <v>33</v>
      </c>
      <c r="G129" s="352">
        <v>2</v>
      </c>
      <c r="H129" s="128">
        <v>-1</v>
      </c>
      <c r="I129" s="128">
        <v>0</v>
      </c>
      <c r="J129" s="353" t="s">
        <v>120</v>
      </c>
      <c r="K129" s="353"/>
      <c r="L129" s="353"/>
      <c r="M129" s="16"/>
      <c r="N129" s="16"/>
      <c r="O129" s="16"/>
      <c r="P129" s="16"/>
      <c r="Q129" s="16"/>
      <c r="R129" s="16"/>
      <c r="S129" s="16"/>
      <c r="T129" s="16"/>
      <c r="U129" s="16"/>
      <c r="V129" s="16"/>
      <c r="W129" s="16"/>
      <c r="X129" s="16"/>
      <c r="Y129" s="16"/>
      <c r="Z129" s="16"/>
      <c r="AA129" s="16"/>
      <c r="AB129" s="16"/>
      <c r="AC129" s="16"/>
      <c r="AD129" s="51"/>
      <c r="AE129" s="51"/>
      <c r="AF129" s="51"/>
      <c r="AG129" s="51"/>
      <c r="AH129" s="51"/>
      <c r="AI129" s="51"/>
    </row>
    <row r="130" spans="5:35" customFormat="1">
      <c r="E130" s="352"/>
      <c r="F130" s="352">
        <v>34</v>
      </c>
      <c r="G130" s="352">
        <v>2</v>
      </c>
      <c r="H130" s="128">
        <v>-1</v>
      </c>
      <c r="I130" s="128">
        <v>1</v>
      </c>
      <c r="J130" s="353" t="s">
        <v>120</v>
      </c>
      <c r="K130" s="353"/>
      <c r="L130" s="353"/>
      <c r="M130" s="16"/>
      <c r="N130" s="16"/>
      <c r="O130" s="16"/>
      <c r="P130" s="16"/>
      <c r="Q130" s="16"/>
      <c r="R130" s="16"/>
      <c r="S130" s="16"/>
      <c r="T130" s="16"/>
      <c r="U130" s="16"/>
      <c r="V130" s="16"/>
      <c r="W130" s="16"/>
      <c r="X130" s="16"/>
      <c r="Y130" s="16"/>
      <c r="Z130" s="16"/>
      <c r="AA130" s="16"/>
      <c r="AB130" s="16"/>
      <c r="AC130" s="16"/>
      <c r="AD130" s="51"/>
      <c r="AE130" s="51"/>
      <c r="AF130" s="51"/>
      <c r="AG130" s="51"/>
      <c r="AH130" s="51"/>
      <c r="AI130" s="51"/>
    </row>
    <row r="131" spans="5:35" customFormat="1">
      <c r="E131" s="352"/>
      <c r="F131" s="352">
        <v>35</v>
      </c>
      <c r="G131" s="352">
        <v>2</v>
      </c>
      <c r="H131" s="128">
        <v>-1</v>
      </c>
      <c r="I131" s="128">
        <v>2</v>
      </c>
      <c r="J131" s="353" t="s">
        <v>120</v>
      </c>
      <c r="K131" s="353"/>
      <c r="L131" s="353"/>
      <c r="M131" s="16"/>
      <c r="N131" s="16"/>
      <c r="O131" s="16"/>
      <c r="P131" s="16"/>
      <c r="Q131" s="16"/>
      <c r="R131" s="16"/>
      <c r="S131" s="16"/>
      <c r="T131" s="16"/>
      <c r="U131" s="16"/>
      <c r="V131" s="16"/>
      <c r="W131" s="16"/>
      <c r="X131" s="16"/>
      <c r="Y131" s="16"/>
      <c r="Z131" s="16"/>
      <c r="AA131" s="16"/>
      <c r="AB131" s="16"/>
      <c r="AC131" s="16"/>
      <c r="AD131" s="51"/>
      <c r="AE131" s="51"/>
      <c r="AF131" s="51"/>
      <c r="AG131" s="51"/>
      <c r="AH131" s="51"/>
      <c r="AI131" s="51"/>
    </row>
    <row r="132" spans="5:35" customFormat="1">
      <c r="E132" s="352"/>
      <c r="F132" s="352">
        <v>36</v>
      </c>
      <c r="G132" s="352">
        <v>2</v>
      </c>
      <c r="H132" s="128">
        <v>0</v>
      </c>
      <c r="I132" s="128">
        <v>-2</v>
      </c>
      <c r="J132" s="353" t="s">
        <v>53</v>
      </c>
      <c r="K132" s="353"/>
      <c r="L132" s="353"/>
      <c r="M132" s="16"/>
      <c r="N132" s="16"/>
      <c r="O132" s="16"/>
      <c r="P132" s="16"/>
      <c r="Q132" s="16"/>
      <c r="R132" s="16"/>
      <c r="S132" s="16"/>
      <c r="T132" s="16"/>
      <c r="U132" s="16"/>
      <c r="V132" s="16"/>
      <c r="W132" s="16"/>
      <c r="X132" s="16"/>
      <c r="Y132" s="16"/>
      <c r="Z132" s="16"/>
      <c r="AA132" s="16"/>
      <c r="AB132" s="16"/>
      <c r="AC132" s="16"/>
      <c r="AD132" s="51"/>
      <c r="AE132" s="51"/>
      <c r="AF132" s="51"/>
      <c r="AG132" s="51"/>
      <c r="AH132" s="51"/>
      <c r="AI132" s="51"/>
    </row>
    <row r="133" spans="5:35" customFormat="1">
      <c r="E133" s="352"/>
      <c r="F133" s="352">
        <v>37</v>
      </c>
      <c r="G133" s="352">
        <v>2</v>
      </c>
      <c r="H133" s="128">
        <v>0</v>
      </c>
      <c r="I133" s="128">
        <v>-1</v>
      </c>
      <c r="J133" s="353" t="s">
        <v>120</v>
      </c>
      <c r="K133" s="353"/>
      <c r="L133" s="353"/>
      <c r="M133" s="16"/>
      <c r="N133" s="16"/>
      <c r="O133" s="16"/>
      <c r="P133" s="16"/>
      <c r="Q133" s="16"/>
      <c r="R133" s="16"/>
      <c r="S133" s="16"/>
      <c r="T133" s="16"/>
      <c r="U133" s="16"/>
      <c r="V133" s="16"/>
      <c r="W133" s="16"/>
      <c r="X133" s="16"/>
      <c r="Y133" s="16"/>
      <c r="Z133" s="16"/>
      <c r="AA133" s="16"/>
      <c r="AB133" s="16"/>
      <c r="AC133" s="16"/>
      <c r="AD133" s="51"/>
      <c r="AE133" s="51"/>
      <c r="AF133" s="51"/>
      <c r="AG133" s="51"/>
      <c r="AH133" s="51"/>
      <c r="AI133" s="51"/>
    </row>
    <row r="134" spans="5:35" customFormat="1">
      <c r="E134" s="352"/>
      <c r="F134" s="352">
        <v>38</v>
      </c>
      <c r="G134" s="352">
        <v>2</v>
      </c>
      <c r="H134" s="128">
        <v>0</v>
      </c>
      <c r="I134" s="128">
        <v>0</v>
      </c>
      <c r="J134" s="353" t="s">
        <v>54</v>
      </c>
      <c r="K134" s="353"/>
      <c r="L134" s="353"/>
      <c r="M134" s="16"/>
      <c r="N134" s="16"/>
      <c r="O134" s="16"/>
      <c r="P134" s="16"/>
      <c r="Q134" s="16"/>
      <c r="R134" s="16"/>
      <c r="S134" s="16"/>
      <c r="T134" s="16"/>
      <c r="U134" s="16"/>
      <c r="V134" s="16"/>
      <c r="W134" s="16"/>
      <c r="X134" s="16"/>
      <c r="Y134" s="16"/>
      <c r="Z134" s="16"/>
      <c r="AA134" s="16"/>
      <c r="AB134" s="16"/>
      <c r="AC134" s="16"/>
      <c r="AD134" s="51"/>
      <c r="AE134" s="51"/>
      <c r="AF134" s="51"/>
      <c r="AG134" s="51"/>
      <c r="AH134" s="51"/>
      <c r="AI134" s="51"/>
    </row>
    <row r="135" spans="5:35" customFormat="1">
      <c r="E135" s="352"/>
      <c r="F135" s="352">
        <v>39</v>
      </c>
      <c r="G135" s="352">
        <v>2</v>
      </c>
      <c r="H135" s="128">
        <v>0</v>
      </c>
      <c r="I135" s="128">
        <v>1</v>
      </c>
      <c r="J135" s="353" t="s">
        <v>54</v>
      </c>
      <c r="K135" s="353"/>
      <c r="L135" s="353"/>
      <c r="M135" s="16"/>
      <c r="N135" s="16"/>
      <c r="O135" s="16"/>
      <c r="P135" s="16"/>
      <c r="Q135" s="16"/>
      <c r="R135" s="16"/>
      <c r="S135" s="16"/>
      <c r="T135" s="16"/>
      <c r="U135" s="16"/>
      <c r="V135" s="16"/>
      <c r="W135" s="16"/>
      <c r="X135" s="16"/>
      <c r="Y135" s="16"/>
      <c r="Z135" s="16"/>
      <c r="AA135" s="16"/>
      <c r="AB135" s="16"/>
      <c r="AC135" s="16"/>
      <c r="AD135" s="51"/>
      <c r="AE135" s="51"/>
      <c r="AF135" s="51"/>
      <c r="AG135" s="51"/>
      <c r="AH135" s="51"/>
      <c r="AI135" s="51"/>
    </row>
    <row r="136" spans="5:35" customFormat="1">
      <c r="E136" s="352"/>
      <c r="F136" s="352">
        <v>40</v>
      </c>
      <c r="G136" s="352">
        <v>2</v>
      </c>
      <c r="H136" s="128">
        <v>0</v>
      </c>
      <c r="I136" s="128">
        <v>2</v>
      </c>
      <c r="J136" s="353" t="s">
        <v>54</v>
      </c>
      <c r="K136" s="353"/>
      <c r="L136" s="353"/>
      <c r="M136" s="16"/>
      <c r="N136" s="16"/>
      <c r="O136" s="16"/>
      <c r="P136" s="16"/>
      <c r="Q136" s="16"/>
      <c r="R136" s="16"/>
      <c r="S136" s="16"/>
      <c r="T136" s="16"/>
      <c r="U136" s="16"/>
      <c r="V136" s="16"/>
      <c r="W136" s="16"/>
      <c r="X136" s="16"/>
      <c r="Y136" s="16"/>
      <c r="Z136" s="16"/>
      <c r="AA136" s="16"/>
      <c r="AB136" s="16"/>
      <c r="AC136" s="16"/>
      <c r="AD136" s="51"/>
      <c r="AE136" s="51"/>
      <c r="AF136" s="51"/>
      <c r="AG136" s="51"/>
      <c r="AH136" s="51"/>
      <c r="AI136" s="51"/>
    </row>
    <row r="137" spans="5:35" customFormat="1">
      <c r="E137" s="352"/>
      <c r="F137" s="352">
        <v>41</v>
      </c>
      <c r="G137" s="352">
        <v>2</v>
      </c>
      <c r="H137" s="128">
        <v>1</v>
      </c>
      <c r="I137" s="128">
        <v>-2</v>
      </c>
      <c r="J137" s="353" t="s">
        <v>53</v>
      </c>
      <c r="K137" s="353"/>
      <c r="L137" s="353"/>
      <c r="M137" s="16"/>
      <c r="N137" s="16"/>
      <c r="O137" s="16"/>
      <c r="P137" s="16"/>
      <c r="Q137" s="16"/>
      <c r="R137" s="16"/>
      <c r="S137" s="16"/>
      <c r="T137" s="16"/>
      <c r="U137" s="16"/>
      <c r="V137" s="16"/>
      <c r="W137" s="16"/>
      <c r="X137" s="16"/>
      <c r="Y137" s="16"/>
      <c r="Z137" s="16"/>
      <c r="AA137" s="16"/>
      <c r="AB137" s="16"/>
      <c r="AC137" s="16"/>
      <c r="AD137" s="51"/>
      <c r="AE137" s="51"/>
      <c r="AF137" s="51"/>
      <c r="AG137" s="51"/>
      <c r="AH137" s="51"/>
      <c r="AI137" s="51"/>
    </row>
    <row r="138" spans="5:35" customFormat="1">
      <c r="E138" s="352"/>
      <c r="F138" s="352">
        <v>42</v>
      </c>
      <c r="G138" s="352">
        <v>2</v>
      </c>
      <c r="H138" s="128">
        <v>1</v>
      </c>
      <c r="I138" s="128">
        <v>-1</v>
      </c>
      <c r="J138" s="353" t="s">
        <v>120</v>
      </c>
      <c r="K138" s="353"/>
      <c r="L138" s="353"/>
      <c r="M138" s="16"/>
      <c r="N138" s="16"/>
      <c r="O138" s="16"/>
      <c r="P138" s="16"/>
      <c r="Q138" s="16"/>
      <c r="R138" s="16"/>
      <c r="S138" s="16"/>
      <c r="T138" s="16"/>
      <c r="U138" s="16"/>
      <c r="V138" s="16"/>
      <c r="W138" s="16"/>
      <c r="X138" s="16"/>
      <c r="Y138" s="16"/>
      <c r="Z138" s="16"/>
      <c r="AA138" s="16"/>
      <c r="AB138" s="16"/>
      <c r="AC138" s="16"/>
      <c r="AD138" s="51"/>
      <c r="AE138" s="51"/>
      <c r="AF138" s="51"/>
      <c r="AG138" s="51"/>
      <c r="AH138" s="51"/>
      <c r="AI138" s="51"/>
    </row>
    <row r="139" spans="5:35" customFormat="1">
      <c r="E139" s="352"/>
      <c r="F139" s="352">
        <v>43</v>
      </c>
      <c r="G139" s="352">
        <v>2</v>
      </c>
      <c r="H139" s="128">
        <v>1</v>
      </c>
      <c r="I139" s="128">
        <v>0</v>
      </c>
      <c r="J139" s="353" t="s">
        <v>54</v>
      </c>
      <c r="K139" s="353"/>
      <c r="L139" s="353"/>
      <c r="M139" s="16"/>
      <c r="N139" s="16"/>
      <c r="O139" s="16"/>
      <c r="P139" s="16"/>
      <c r="Q139" s="16"/>
      <c r="R139" s="16"/>
      <c r="S139" s="16"/>
      <c r="T139" s="16"/>
      <c r="U139" s="16"/>
      <c r="V139" s="16"/>
      <c r="W139" s="16"/>
      <c r="X139" s="16"/>
      <c r="Y139" s="16"/>
      <c r="Z139" s="16"/>
      <c r="AA139" s="16"/>
      <c r="AB139" s="16"/>
      <c r="AC139" s="16"/>
      <c r="AD139" s="51"/>
      <c r="AE139" s="51"/>
      <c r="AF139" s="51"/>
      <c r="AG139" s="51"/>
      <c r="AH139" s="51"/>
      <c r="AI139" s="51"/>
    </row>
    <row r="140" spans="5:35" customFormat="1">
      <c r="E140" s="352"/>
      <c r="F140" s="352">
        <v>44</v>
      </c>
      <c r="G140" s="352">
        <v>2</v>
      </c>
      <c r="H140" s="128">
        <v>1</v>
      </c>
      <c r="I140" s="128">
        <v>1</v>
      </c>
      <c r="J140" s="353" t="s">
        <v>54</v>
      </c>
      <c r="K140" s="353"/>
      <c r="L140" s="353"/>
      <c r="M140" s="16"/>
      <c r="N140" s="16"/>
      <c r="O140" s="16"/>
      <c r="P140" s="16"/>
      <c r="Q140" s="16"/>
      <c r="R140" s="16"/>
      <c r="S140" s="16"/>
      <c r="T140" s="16"/>
      <c r="U140" s="16"/>
      <c r="V140" s="16"/>
      <c r="W140" s="16"/>
      <c r="X140" s="16"/>
      <c r="Y140" s="16"/>
      <c r="Z140" s="16"/>
      <c r="AA140" s="16"/>
      <c r="AB140" s="16"/>
      <c r="AC140" s="16"/>
      <c r="AD140" s="51"/>
      <c r="AE140" s="51"/>
      <c r="AF140" s="51"/>
      <c r="AG140" s="51"/>
      <c r="AH140" s="51"/>
      <c r="AI140" s="51"/>
    </row>
    <row r="141" spans="5:35" customFormat="1">
      <c r="E141" s="352"/>
      <c r="F141" s="352">
        <v>45</v>
      </c>
      <c r="G141" s="352">
        <v>2</v>
      </c>
      <c r="H141" s="128">
        <v>1</v>
      </c>
      <c r="I141" s="128">
        <v>2</v>
      </c>
      <c r="J141" s="353" t="s">
        <v>54</v>
      </c>
      <c r="K141" s="353"/>
      <c r="L141" s="353"/>
      <c r="M141" s="16"/>
      <c r="N141" s="16"/>
      <c r="O141" s="16"/>
      <c r="P141" s="16"/>
      <c r="Q141" s="16"/>
      <c r="R141" s="16"/>
      <c r="S141" s="16"/>
      <c r="T141" s="16"/>
      <c r="U141" s="16"/>
      <c r="V141" s="16"/>
      <c r="W141" s="16"/>
      <c r="X141" s="16"/>
      <c r="Y141" s="16"/>
      <c r="Z141" s="16"/>
      <c r="AA141" s="16"/>
      <c r="AB141" s="16"/>
      <c r="AC141" s="16"/>
      <c r="AD141" s="51"/>
      <c r="AE141" s="51"/>
      <c r="AF141" s="51"/>
      <c r="AG141" s="51"/>
      <c r="AH141" s="51"/>
      <c r="AI141" s="51"/>
    </row>
    <row r="142" spans="5:35" customFormat="1">
      <c r="E142" s="352"/>
      <c r="F142" s="352">
        <v>46</v>
      </c>
      <c r="G142" s="352">
        <v>2</v>
      </c>
      <c r="H142" s="128">
        <v>2</v>
      </c>
      <c r="I142" s="128">
        <v>-2</v>
      </c>
      <c r="J142" s="353" t="s">
        <v>53</v>
      </c>
      <c r="K142" s="353"/>
      <c r="L142" s="353"/>
      <c r="M142" s="16"/>
      <c r="N142" s="16"/>
      <c r="O142" s="16"/>
      <c r="P142" s="16"/>
      <c r="Q142" s="16"/>
      <c r="R142" s="16"/>
      <c r="S142" s="16"/>
      <c r="T142" s="16"/>
      <c r="U142" s="16"/>
      <c r="V142" s="16"/>
      <c r="W142" s="16"/>
      <c r="X142" s="16"/>
      <c r="Y142" s="16"/>
      <c r="Z142" s="16"/>
      <c r="AA142" s="16"/>
      <c r="AB142" s="16"/>
      <c r="AC142" s="16"/>
      <c r="AD142" s="51"/>
      <c r="AE142" s="51"/>
      <c r="AF142" s="51"/>
      <c r="AG142" s="51"/>
      <c r="AH142" s="51"/>
      <c r="AI142" s="51"/>
    </row>
    <row r="143" spans="5:35" customFormat="1">
      <c r="E143" s="352"/>
      <c r="F143" s="352">
        <v>47</v>
      </c>
      <c r="G143" s="352">
        <v>2</v>
      </c>
      <c r="H143" s="128">
        <v>2</v>
      </c>
      <c r="I143" s="128">
        <v>-1</v>
      </c>
      <c r="J143" s="353" t="s">
        <v>120</v>
      </c>
      <c r="K143" s="353"/>
      <c r="L143" s="353"/>
      <c r="M143" s="16"/>
      <c r="N143" s="16"/>
      <c r="O143" s="16"/>
      <c r="P143" s="16"/>
      <c r="Q143" s="16"/>
      <c r="R143" s="16"/>
      <c r="S143" s="16"/>
      <c r="T143" s="16"/>
      <c r="U143" s="16"/>
      <c r="V143" s="16"/>
      <c r="W143" s="16"/>
      <c r="X143" s="16"/>
      <c r="Y143" s="16"/>
      <c r="Z143" s="16"/>
      <c r="AA143" s="16"/>
      <c r="AB143" s="16"/>
      <c r="AC143" s="16"/>
      <c r="AD143" s="51"/>
      <c r="AE143" s="51"/>
      <c r="AF143" s="51"/>
      <c r="AG143" s="51"/>
      <c r="AH143" s="51"/>
      <c r="AI143" s="51"/>
    </row>
    <row r="144" spans="5:35" customFormat="1">
      <c r="E144" s="352"/>
      <c r="F144" s="352">
        <v>48</v>
      </c>
      <c r="G144" s="352">
        <v>2</v>
      </c>
      <c r="H144" s="128">
        <v>2</v>
      </c>
      <c r="I144" s="128">
        <v>0</v>
      </c>
      <c r="J144" s="353" t="s">
        <v>54</v>
      </c>
      <c r="K144" s="353"/>
      <c r="L144" s="353"/>
      <c r="M144" s="16"/>
      <c r="N144" s="16"/>
      <c r="O144" s="16"/>
      <c r="P144" s="16"/>
      <c r="Q144" s="16"/>
      <c r="R144" s="16"/>
      <c r="S144" s="16"/>
      <c r="T144" s="16"/>
      <c r="U144" s="16"/>
      <c r="V144" s="16"/>
      <c r="W144" s="16"/>
      <c r="X144" s="16"/>
      <c r="Y144" s="16"/>
      <c r="Z144" s="16"/>
      <c r="AA144" s="16"/>
      <c r="AB144" s="16"/>
      <c r="AC144" s="16"/>
      <c r="AD144" s="51"/>
      <c r="AE144" s="51"/>
      <c r="AF144" s="51"/>
      <c r="AG144" s="51"/>
      <c r="AH144" s="51"/>
      <c r="AI144" s="51"/>
    </row>
    <row r="145" spans="5:35" customFormat="1">
      <c r="E145" s="352"/>
      <c r="F145" s="352">
        <v>49</v>
      </c>
      <c r="G145" s="352">
        <v>2</v>
      </c>
      <c r="H145" s="128">
        <v>2</v>
      </c>
      <c r="I145" s="128">
        <v>1</v>
      </c>
      <c r="J145" s="353" t="s">
        <v>54</v>
      </c>
      <c r="K145" s="353"/>
      <c r="L145" s="353"/>
      <c r="M145" s="16"/>
      <c r="N145" s="16"/>
      <c r="O145" s="16"/>
      <c r="P145" s="16"/>
      <c r="Q145" s="16"/>
      <c r="R145" s="16"/>
      <c r="S145" s="16"/>
      <c r="T145" s="16"/>
      <c r="U145" s="16"/>
      <c r="V145" s="16"/>
      <c r="W145" s="16"/>
      <c r="X145" s="16"/>
      <c r="Y145" s="16"/>
      <c r="Z145" s="16"/>
      <c r="AA145" s="16"/>
      <c r="AB145" s="16"/>
      <c r="AC145" s="16"/>
      <c r="AD145" s="51"/>
      <c r="AE145" s="51"/>
      <c r="AF145" s="51"/>
      <c r="AG145" s="51"/>
      <c r="AH145" s="51"/>
      <c r="AI145" s="51"/>
    </row>
    <row r="146" spans="5:35" customFormat="1">
      <c r="E146" s="352"/>
      <c r="F146" s="352">
        <v>50</v>
      </c>
      <c r="G146" s="352">
        <v>2</v>
      </c>
      <c r="H146" s="128">
        <v>2</v>
      </c>
      <c r="I146" s="128">
        <v>2</v>
      </c>
      <c r="J146" s="353" t="s">
        <v>54</v>
      </c>
      <c r="K146" s="353"/>
      <c r="L146" s="353"/>
      <c r="M146" s="16"/>
      <c r="N146" s="16"/>
      <c r="O146" s="16"/>
      <c r="P146" s="16"/>
      <c r="Q146" s="16"/>
      <c r="R146" s="16"/>
      <c r="S146" s="16"/>
      <c r="T146" s="16"/>
      <c r="U146" s="16"/>
      <c r="V146" s="16"/>
      <c r="W146" s="16"/>
      <c r="X146" s="16"/>
      <c r="Y146" s="16"/>
      <c r="Z146" s="16"/>
      <c r="AA146" s="16"/>
      <c r="AB146" s="16"/>
      <c r="AC146" s="16"/>
      <c r="AD146" s="51"/>
      <c r="AE146" s="51"/>
      <c r="AF146" s="51"/>
      <c r="AG146" s="51"/>
      <c r="AH146" s="51"/>
      <c r="AI146" s="51"/>
    </row>
    <row r="147" spans="5:35" customFormat="1">
      <c r="E147" s="352"/>
      <c r="F147" s="352">
        <v>51</v>
      </c>
      <c r="G147" s="352">
        <v>3</v>
      </c>
      <c r="H147" s="128">
        <v>-2</v>
      </c>
      <c r="I147" s="128">
        <v>-2</v>
      </c>
      <c r="J147" s="353" t="s">
        <v>55</v>
      </c>
      <c r="K147" s="353"/>
      <c r="L147" s="353"/>
      <c r="M147" s="16"/>
      <c r="N147" s="16"/>
      <c r="O147" s="16"/>
      <c r="P147" s="16"/>
      <c r="Q147" s="16"/>
      <c r="R147" s="16"/>
      <c r="S147" s="16"/>
      <c r="T147" s="16"/>
      <c r="U147" s="16"/>
      <c r="V147" s="16"/>
      <c r="W147" s="16"/>
      <c r="X147" s="16"/>
      <c r="Y147" s="16"/>
      <c r="Z147" s="16"/>
      <c r="AA147" s="16"/>
      <c r="AB147" s="16"/>
      <c r="AC147" s="16"/>
      <c r="AD147" s="51"/>
      <c r="AE147" s="51"/>
      <c r="AF147" s="51"/>
      <c r="AG147" s="51"/>
      <c r="AH147" s="51"/>
      <c r="AI147" s="51"/>
    </row>
    <row r="148" spans="5:35" customFormat="1">
      <c r="E148" s="352"/>
      <c r="F148" s="352">
        <v>52</v>
      </c>
      <c r="G148" s="352">
        <v>3</v>
      </c>
      <c r="H148" s="128">
        <v>-2</v>
      </c>
      <c r="I148" s="128">
        <v>-1</v>
      </c>
      <c r="J148" s="353" t="s">
        <v>55</v>
      </c>
      <c r="K148" s="353"/>
      <c r="L148" s="353"/>
      <c r="M148" s="16"/>
      <c r="N148" s="16"/>
      <c r="O148" s="16"/>
      <c r="P148" s="16"/>
      <c r="Q148" s="16"/>
      <c r="R148" s="16"/>
      <c r="S148" s="16"/>
      <c r="T148" s="16"/>
      <c r="U148" s="16"/>
      <c r="V148" s="16"/>
      <c r="W148" s="16"/>
      <c r="X148" s="16"/>
      <c r="Y148" s="16"/>
      <c r="Z148" s="16"/>
      <c r="AA148" s="16"/>
      <c r="AB148" s="16"/>
      <c r="AC148" s="16"/>
      <c r="AD148" s="51"/>
      <c r="AE148" s="51"/>
      <c r="AF148" s="51"/>
      <c r="AG148" s="51"/>
      <c r="AH148" s="51"/>
      <c r="AI148" s="51"/>
    </row>
    <row r="149" spans="5:35" customFormat="1">
      <c r="E149" s="352"/>
      <c r="F149" s="352">
        <v>53</v>
      </c>
      <c r="G149" s="352">
        <v>3</v>
      </c>
      <c r="H149" s="128">
        <v>-2</v>
      </c>
      <c r="I149" s="128">
        <v>0</v>
      </c>
      <c r="J149" s="353" t="s">
        <v>55</v>
      </c>
      <c r="K149" s="353"/>
      <c r="L149" s="353"/>
      <c r="M149" s="16"/>
      <c r="N149" s="16"/>
      <c r="O149" s="16"/>
      <c r="P149" s="16"/>
      <c r="Q149" s="16"/>
      <c r="R149" s="16"/>
      <c r="S149" s="16"/>
      <c r="T149" s="16"/>
      <c r="U149" s="16"/>
      <c r="V149" s="16"/>
      <c r="W149" s="16"/>
      <c r="X149" s="16"/>
      <c r="Y149" s="16"/>
      <c r="Z149" s="16"/>
      <c r="AA149" s="16"/>
      <c r="AB149" s="16"/>
      <c r="AC149" s="16"/>
      <c r="AD149" s="51"/>
      <c r="AE149" s="51"/>
      <c r="AF149" s="51"/>
      <c r="AG149" s="51"/>
      <c r="AH149" s="51"/>
      <c r="AI149" s="51"/>
    </row>
    <row r="150" spans="5:35" customFormat="1">
      <c r="E150" s="352"/>
      <c r="F150" s="352">
        <v>54</v>
      </c>
      <c r="G150" s="352">
        <v>3</v>
      </c>
      <c r="H150" s="128">
        <v>-2</v>
      </c>
      <c r="I150" s="128">
        <v>1</v>
      </c>
      <c r="J150" s="353" t="s">
        <v>55</v>
      </c>
      <c r="K150" s="353"/>
      <c r="L150" s="353"/>
      <c r="M150" s="16"/>
      <c r="N150" s="16"/>
      <c r="O150" s="16"/>
      <c r="P150" s="16"/>
      <c r="Q150" s="16"/>
      <c r="R150" s="16"/>
      <c r="S150" s="16"/>
      <c r="T150" s="16"/>
      <c r="U150" s="16"/>
      <c r="V150" s="16"/>
      <c r="W150" s="16"/>
      <c r="X150" s="16"/>
      <c r="Y150" s="16"/>
      <c r="Z150" s="16"/>
      <c r="AA150" s="16"/>
      <c r="AB150" s="16"/>
      <c r="AC150" s="16"/>
      <c r="AD150" s="51"/>
      <c r="AE150" s="51"/>
      <c r="AF150" s="51"/>
      <c r="AG150" s="51"/>
      <c r="AH150" s="51"/>
      <c r="AI150" s="51"/>
    </row>
    <row r="151" spans="5:35" customFormat="1">
      <c r="E151" s="352"/>
      <c r="F151" s="352">
        <v>55</v>
      </c>
      <c r="G151" s="352">
        <v>3</v>
      </c>
      <c r="H151" s="128">
        <v>-2</v>
      </c>
      <c r="I151" s="128">
        <v>2</v>
      </c>
      <c r="J151" s="353" t="s">
        <v>55</v>
      </c>
      <c r="K151" s="353"/>
      <c r="L151" s="353"/>
      <c r="M151" s="16"/>
      <c r="N151" s="16"/>
      <c r="O151" s="16"/>
      <c r="P151" s="16"/>
      <c r="Q151" s="16"/>
      <c r="R151" s="16"/>
      <c r="S151" s="16"/>
      <c r="T151" s="16"/>
      <c r="U151" s="16"/>
      <c r="V151" s="16"/>
      <c r="W151" s="16"/>
      <c r="X151" s="16"/>
      <c r="Y151" s="16"/>
      <c r="Z151" s="16"/>
      <c r="AA151" s="16"/>
      <c r="AB151" s="16"/>
      <c r="AC151" s="16"/>
      <c r="AD151" s="51"/>
      <c r="AE151" s="51"/>
      <c r="AF151" s="51"/>
      <c r="AG151" s="51"/>
      <c r="AH151" s="51"/>
      <c r="AI151" s="51"/>
    </row>
    <row r="152" spans="5:35" customFormat="1">
      <c r="E152" s="352"/>
      <c r="F152" s="352">
        <v>56</v>
      </c>
      <c r="G152" s="352">
        <v>3</v>
      </c>
      <c r="H152" s="128">
        <v>-1</v>
      </c>
      <c r="I152" s="128">
        <v>-2</v>
      </c>
      <c r="J152" s="353" t="s">
        <v>55</v>
      </c>
      <c r="K152" s="353"/>
      <c r="L152" s="353"/>
      <c r="M152" s="16"/>
      <c r="N152" s="16"/>
      <c r="O152" s="16"/>
      <c r="P152" s="16"/>
      <c r="Q152" s="16"/>
      <c r="R152" s="16"/>
      <c r="S152" s="16"/>
      <c r="T152" s="16"/>
      <c r="U152" s="16"/>
      <c r="V152" s="16"/>
      <c r="W152" s="16"/>
      <c r="X152" s="16"/>
      <c r="Y152" s="16"/>
      <c r="Z152" s="16"/>
      <c r="AA152" s="16"/>
      <c r="AB152" s="16"/>
      <c r="AC152" s="16"/>
      <c r="AD152" s="51"/>
      <c r="AE152" s="51"/>
      <c r="AF152" s="51"/>
      <c r="AG152" s="51"/>
      <c r="AH152" s="51"/>
      <c r="AI152" s="51"/>
    </row>
    <row r="153" spans="5:35" customFormat="1">
      <c r="E153" s="352"/>
      <c r="F153" s="352">
        <v>57</v>
      </c>
      <c r="G153" s="352">
        <v>3</v>
      </c>
      <c r="H153" s="128">
        <v>-1</v>
      </c>
      <c r="I153" s="128">
        <v>-1</v>
      </c>
      <c r="J153" s="353" t="s">
        <v>55</v>
      </c>
      <c r="K153" s="353"/>
      <c r="L153" s="353"/>
      <c r="M153" s="16"/>
      <c r="N153" s="16"/>
      <c r="O153" s="16"/>
      <c r="P153" s="16"/>
      <c r="Q153" s="16"/>
      <c r="R153" s="16"/>
      <c r="S153" s="16"/>
      <c r="T153" s="16"/>
      <c r="U153" s="16"/>
      <c r="V153" s="16"/>
      <c r="W153" s="16"/>
      <c r="X153" s="16"/>
      <c r="Y153" s="16"/>
      <c r="Z153" s="16"/>
      <c r="AA153" s="16"/>
      <c r="AB153" s="16"/>
      <c r="AC153" s="16"/>
      <c r="AD153" s="51"/>
      <c r="AE153" s="51"/>
      <c r="AF153" s="51"/>
      <c r="AG153" s="51"/>
      <c r="AH153" s="51"/>
      <c r="AI153" s="51"/>
    </row>
    <row r="154" spans="5:35" customFormat="1">
      <c r="E154" s="352"/>
      <c r="F154" s="352">
        <v>58</v>
      </c>
      <c r="G154" s="352">
        <v>3</v>
      </c>
      <c r="H154" s="128">
        <v>-1</v>
      </c>
      <c r="I154" s="128">
        <v>0</v>
      </c>
      <c r="J154" s="353" t="s">
        <v>53</v>
      </c>
      <c r="K154" s="353"/>
      <c r="L154" s="353"/>
      <c r="M154" s="16"/>
      <c r="N154" s="16"/>
      <c r="O154" s="16"/>
      <c r="P154" s="16"/>
      <c r="Q154" s="16"/>
      <c r="R154" s="16"/>
      <c r="S154" s="16"/>
      <c r="T154" s="16"/>
      <c r="U154" s="16"/>
      <c r="V154" s="16"/>
      <c r="W154" s="16"/>
      <c r="X154" s="16"/>
      <c r="Y154" s="16"/>
      <c r="Z154" s="16"/>
      <c r="AA154" s="16"/>
      <c r="AB154" s="16"/>
      <c r="AC154" s="16"/>
      <c r="AD154" s="51"/>
      <c r="AE154" s="51"/>
      <c r="AF154" s="51"/>
      <c r="AG154" s="51"/>
      <c r="AH154" s="51"/>
      <c r="AI154" s="51"/>
    </row>
    <row r="155" spans="5:35" customFormat="1">
      <c r="E155" s="352"/>
      <c r="F155" s="352">
        <v>59</v>
      </c>
      <c r="G155" s="352">
        <v>3</v>
      </c>
      <c r="H155" s="128">
        <v>-1</v>
      </c>
      <c r="I155" s="128">
        <v>1</v>
      </c>
      <c r="J155" s="353" t="s">
        <v>53</v>
      </c>
      <c r="K155" s="353"/>
      <c r="L155" s="353"/>
      <c r="M155" s="16"/>
      <c r="N155" s="16"/>
      <c r="O155" s="16"/>
      <c r="P155" s="16"/>
      <c r="Q155" s="16"/>
      <c r="R155" s="16"/>
      <c r="S155" s="16"/>
      <c r="T155" s="16"/>
      <c r="U155" s="16"/>
      <c r="V155" s="16"/>
      <c r="W155" s="16"/>
      <c r="X155" s="16"/>
      <c r="Y155" s="16"/>
      <c r="Z155" s="16"/>
      <c r="AA155" s="16"/>
      <c r="AB155" s="16"/>
      <c r="AC155" s="16"/>
      <c r="AD155" s="51"/>
      <c r="AE155" s="51"/>
      <c r="AF155" s="51"/>
      <c r="AG155" s="51"/>
      <c r="AH155" s="51"/>
      <c r="AI155" s="51"/>
    </row>
    <row r="156" spans="5:35" customFormat="1">
      <c r="E156" s="352"/>
      <c r="F156" s="352">
        <v>60</v>
      </c>
      <c r="G156" s="352">
        <v>3</v>
      </c>
      <c r="H156" s="128">
        <v>-1</v>
      </c>
      <c r="I156" s="128">
        <v>2</v>
      </c>
      <c r="J156" s="353" t="s">
        <v>53</v>
      </c>
      <c r="K156" s="353"/>
      <c r="L156" s="353"/>
      <c r="M156" s="16"/>
      <c r="N156" s="16"/>
      <c r="O156" s="16"/>
      <c r="P156" s="16"/>
      <c r="Q156" s="16"/>
      <c r="R156" s="16"/>
      <c r="S156" s="16"/>
      <c r="T156" s="16"/>
      <c r="U156" s="16"/>
      <c r="V156" s="16"/>
      <c r="W156" s="16"/>
      <c r="X156" s="16"/>
      <c r="Y156" s="16"/>
      <c r="Z156" s="16"/>
      <c r="AA156" s="16"/>
      <c r="AB156" s="16"/>
      <c r="AC156" s="16"/>
      <c r="AD156" s="51"/>
      <c r="AE156" s="51"/>
      <c r="AF156" s="51"/>
      <c r="AG156" s="51"/>
      <c r="AH156" s="51"/>
      <c r="AI156" s="51"/>
    </row>
    <row r="157" spans="5:35" customFormat="1">
      <c r="E157" s="352"/>
      <c r="F157" s="352">
        <v>61</v>
      </c>
      <c r="G157" s="352">
        <v>3</v>
      </c>
      <c r="H157" s="128">
        <v>0</v>
      </c>
      <c r="I157" s="128">
        <v>-2</v>
      </c>
      <c r="J157" s="353" t="s">
        <v>55</v>
      </c>
      <c r="K157" s="353"/>
      <c r="L157" s="353"/>
      <c r="M157" s="16"/>
      <c r="N157" s="16"/>
      <c r="O157" s="16"/>
      <c r="P157" s="16"/>
      <c r="Q157" s="16"/>
      <c r="R157" s="16"/>
      <c r="S157" s="16"/>
      <c r="T157" s="16"/>
      <c r="U157" s="16"/>
      <c r="V157" s="16"/>
      <c r="W157" s="16"/>
      <c r="X157" s="16"/>
      <c r="Y157" s="16"/>
      <c r="Z157" s="16"/>
      <c r="AA157" s="16"/>
      <c r="AB157" s="16"/>
      <c r="AC157" s="16"/>
      <c r="AD157" s="51"/>
      <c r="AE157" s="51"/>
      <c r="AF157" s="51"/>
      <c r="AG157" s="51"/>
      <c r="AH157" s="51"/>
      <c r="AI157" s="51"/>
    </row>
    <row r="158" spans="5:35" customFormat="1">
      <c r="E158" s="352"/>
      <c r="F158" s="352">
        <v>62</v>
      </c>
      <c r="G158" s="352">
        <v>3</v>
      </c>
      <c r="H158" s="128">
        <v>0</v>
      </c>
      <c r="I158" s="128">
        <v>-1</v>
      </c>
      <c r="J158" s="353" t="s">
        <v>53</v>
      </c>
      <c r="K158" s="353"/>
      <c r="L158" s="353"/>
      <c r="M158" s="16"/>
      <c r="N158" s="16"/>
      <c r="O158" s="16"/>
      <c r="P158" s="16"/>
      <c r="Q158" s="16"/>
      <c r="R158" s="16"/>
      <c r="S158" s="16"/>
      <c r="T158" s="16"/>
      <c r="U158" s="16"/>
      <c r="V158" s="16"/>
      <c r="W158" s="16"/>
      <c r="X158" s="16"/>
      <c r="Y158" s="16"/>
      <c r="Z158" s="16"/>
      <c r="AA158" s="16"/>
      <c r="AB158" s="16"/>
      <c r="AC158" s="16"/>
      <c r="AD158" s="51"/>
      <c r="AE158" s="51"/>
      <c r="AF158" s="51"/>
      <c r="AG158" s="51"/>
      <c r="AH158" s="51"/>
      <c r="AI158" s="51"/>
    </row>
    <row r="159" spans="5:35" customFormat="1">
      <c r="E159" s="352"/>
      <c r="F159" s="352">
        <v>63</v>
      </c>
      <c r="G159" s="352">
        <v>3</v>
      </c>
      <c r="H159" s="128">
        <v>0</v>
      </c>
      <c r="I159" s="128">
        <v>0</v>
      </c>
      <c r="J159" s="353" t="s">
        <v>54</v>
      </c>
      <c r="K159" s="353"/>
      <c r="L159" s="353"/>
      <c r="M159" s="16"/>
      <c r="N159" s="16"/>
      <c r="O159" s="16"/>
      <c r="P159" s="16"/>
      <c r="Q159" s="16"/>
      <c r="R159" s="16"/>
      <c r="S159" s="16"/>
      <c r="T159" s="16"/>
      <c r="U159" s="16"/>
      <c r="V159" s="16"/>
      <c r="W159" s="16"/>
      <c r="X159" s="16"/>
      <c r="Y159" s="16"/>
      <c r="Z159" s="16"/>
      <c r="AA159" s="16"/>
      <c r="AB159" s="16"/>
      <c r="AC159" s="16"/>
      <c r="AD159" s="51"/>
      <c r="AE159" s="51"/>
      <c r="AF159" s="51"/>
      <c r="AG159" s="51"/>
      <c r="AH159" s="51"/>
      <c r="AI159" s="51"/>
    </row>
    <row r="160" spans="5:35" customFormat="1">
      <c r="E160" s="352"/>
      <c r="F160" s="352">
        <v>64</v>
      </c>
      <c r="G160" s="352">
        <v>3</v>
      </c>
      <c r="H160" s="128">
        <v>0</v>
      </c>
      <c r="I160" s="128">
        <v>1</v>
      </c>
      <c r="J160" s="353" t="s">
        <v>54</v>
      </c>
      <c r="K160" s="353"/>
      <c r="L160" s="353"/>
      <c r="M160" s="16"/>
      <c r="N160" s="16"/>
      <c r="O160" s="16"/>
      <c r="P160" s="16"/>
      <c r="Q160" s="16"/>
      <c r="R160" s="16"/>
      <c r="S160" s="16"/>
      <c r="T160" s="16"/>
      <c r="U160" s="16"/>
      <c r="V160" s="16"/>
      <c r="W160" s="16"/>
      <c r="X160" s="16"/>
      <c r="Y160" s="16"/>
      <c r="Z160" s="16"/>
      <c r="AA160" s="16"/>
      <c r="AB160" s="16"/>
      <c r="AC160" s="16"/>
      <c r="AD160" s="51"/>
      <c r="AE160" s="51"/>
      <c r="AF160" s="51"/>
      <c r="AG160" s="51"/>
      <c r="AH160" s="51"/>
      <c r="AI160" s="51"/>
    </row>
    <row r="161" spans="5:35" customFormat="1">
      <c r="E161" s="352"/>
      <c r="F161" s="352">
        <v>65</v>
      </c>
      <c r="G161" s="352">
        <v>3</v>
      </c>
      <c r="H161" s="128">
        <v>0</v>
      </c>
      <c r="I161" s="128">
        <v>2</v>
      </c>
      <c r="J161" s="353" t="s">
        <v>54</v>
      </c>
      <c r="K161" s="353"/>
      <c r="L161" s="353"/>
      <c r="M161" s="16"/>
      <c r="N161" s="16"/>
      <c r="O161" s="16"/>
      <c r="P161" s="16"/>
      <c r="Q161" s="16"/>
      <c r="R161" s="16"/>
      <c r="S161" s="16"/>
      <c r="T161" s="16"/>
      <c r="U161" s="16"/>
      <c r="V161" s="16"/>
      <c r="W161" s="16"/>
      <c r="X161" s="16"/>
      <c r="Y161" s="16"/>
      <c r="Z161" s="16"/>
      <c r="AA161" s="16"/>
      <c r="AB161" s="16"/>
      <c r="AC161" s="16"/>
      <c r="AD161" s="51"/>
      <c r="AE161" s="51"/>
      <c r="AF161" s="51"/>
      <c r="AG161" s="51"/>
      <c r="AH161" s="51"/>
      <c r="AI161" s="51"/>
    </row>
    <row r="162" spans="5:35" customFormat="1">
      <c r="E162" s="352"/>
      <c r="F162" s="352">
        <v>66</v>
      </c>
      <c r="G162" s="352">
        <v>3</v>
      </c>
      <c r="H162" s="128">
        <v>1</v>
      </c>
      <c r="I162" s="128">
        <v>-2</v>
      </c>
      <c r="J162" s="353" t="s">
        <v>55</v>
      </c>
      <c r="K162" s="353"/>
      <c r="L162" s="353"/>
      <c r="M162" s="16"/>
      <c r="N162" s="16"/>
      <c r="O162" s="16"/>
      <c r="P162" s="16"/>
      <c r="Q162" s="16"/>
      <c r="R162" s="16"/>
      <c r="S162" s="16"/>
      <c r="T162" s="16"/>
      <c r="U162" s="16"/>
      <c r="V162" s="16"/>
      <c r="W162" s="16"/>
      <c r="X162" s="16"/>
      <c r="Y162" s="16"/>
      <c r="Z162" s="16"/>
      <c r="AA162" s="16"/>
      <c r="AB162" s="16"/>
      <c r="AC162" s="16"/>
      <c r="AD162" s="51"/>
      <c r="AE162" s="51"/>
      <c r="AF162" s="51"/>
      <c r="AG162" s="51"/>
      <c r="AH162" s="51"/>
      <c r="AI162" s="51"/>
    </row>
    <row r="163" spans="5:35" customFormat="1">
      <c r="E163" s="352"/>
      <c r="F163" s="352">
        <v>67</v>
      </c>
      <c r="G163" s="352">
        <v>3</v>
      </c>
      <c r="H163" s="128">
        <v>1</v>
      </c>
      <c r="I163" s="128">
        <v>-1</v>
      </c>
      <c r="J163" s="353" t="s">
        <v>53</v>
      </c>
      <c r="K163" s="353"/>
      <c r="L163" s="353"/>
      <c r="M163" s="16"/>
      <c r="N163" s="16"/>
      <c r="O163" s="16"/>
      <c r="P163" s="16"/>
      <c r="Q163" s="16"/>
      <c r="R163" s="16"/>
      <c r="S163" s="16"/>
      <c r="T163" s="16"/>
      <c r="U163" s="16"/>
      <c r="V163" s="16"/>
      <c r="W163" s="16"/>
      <c r="X163" s="16"/>
      <c r="Y163" s="16"/>
      <c r="Z163" s="16"/>
      <c r="AA163" s="16"/>
      <c r="AB163" s="16"/>
      <c r="AC163" s="16"/>
      <c r="AD163" s="51"/>
      <c r="AE163" s="51"/>
      <c r="AF163" s="51"/>
      <c r="AG163" s="51"/>
      <c r="AH163" s="51"/>
      <c r="AI163" s="51"/>
    </row>
    <row r="164" spans="5:35" customFormat="1">
      <c r="E164" s="352"/>
      <c r="F164" s="352">
        <v>68</v>
      </c>
      <c r="G164" s="352">
        <v>3</v>
      </c>
      <c r="H164" s="128">
        <v>1</v>
      </c>
      <c r="I164" s="128">
        <v>0</v>
      </c>
      <c r="J164" s="353" t="s">
        <v>54</v>
      </c>
      <c r="K164" s="353"/>
      <c r="L164" s="353"/>
      <c r="M164" s="16"/>
      <c r="N164" s="16"/>
      <c r="O164" s="16"/>
      <c r="P164" s="16"/>
      <c r="Q164" s="16"/>
      <c r="R164" s="16"/>
      <c r="S164" s="16"/>
      <c r="T164" s="16"/>
      <c r="U164" s="16"/>
      <c r="V164" s="16"/>
      <c r="W164" s="16"/>
      <c r="X164" s="16"/>
      <c r="Y164" s="16"/>
      <c r="Z164" s="16"/>
      <c r="AA164" s="16"/>
      <c r="AB164" s="16"/>
      <c r="AC164" s="16"/>
      <c r="AD164" s="51"/>
      <c r="AE164" s="51"/>
      <c r="AF164" s="51"/>
      <c r="AG164" s="51"/>
      <c r="AH164" s="51"/>
      <c r="AI164" s="51"/>
    </row>
    <row r="165" spans="5:35" customFormat="1">
      <c r="E165" s="352"/>
      <c r="F165" s="352">
        <v>69</v>
      </c>
      <c r="G165" s="352">
        <v>3</v>
      </c>
      <c r="H165" s="128">
        <v>1</v>
      </c>
      <c r="I165" s="128">
        <v>1</v>
      </c>
      <c r="J165" s="353" t="s">
        <v>54</v>
      </c>
      <c r="K165" s="353"/>
      <c r="L165" s="353"/>
      <c r="M165" s="16"/>
      <c r="N165" s="16"/>
      <c r="O165" s="16"/>
      <c r="P165" s="16"/>
      <c r="Q165" s="16"/>
      <c r="R165" s="16"/>
      <c r="S165" s="16"/>
      <c r="T165" s="16"/>
      <c r="U165" s="16"/>
      <c r="V165" s="16"/>
      <c r="W165" s="16"/>
      <c r="X165" s="16"/>
      <c r="Y165" s="16"/>
      <c r="Z165" s="16"/>
      <c r="AA165" s="16"/>
      <c r="AB165" s="16"/>
      <c r="AC165" s="16"/>
      <c r="AD165" s="51"/>
      <c r="AE165" s="51"/>
      <c r="AF165" s="51"/>
      <c r="AG165" s="51"/>
      <c r="AH165" s="51"/>
      <c r="AI165" s="51"/>
    </row>
    <row r="166" spans="5:35" customFormat="1">
      <c r="E166" s="352"/>
      <c r="F166" s="352">
        <v>70</v>
      </c>
      <c r="G166" s="352">
        <v>3</v>
      </c>
      <c r="H166" s="128">
        <v>1</v>
      </c>
      <c r="I166" s="128">
        <v>2</v>
      </c>
      <c r="J166" s="353" t="s">
        <v>54</v>
      </c>
      <c r="K166" s="353"/>
      <c r="L166" s="353"/>
      <c r="M166" s="16"/>
      <c r="N166" s="16"/>
      <c r="O166" s="16"/>
      <c r="P166" s="16"/>
      <c r="Q166" s="16"/>
      <c r="R166" s="16"/>
      <c r="S166" s="16"/>
      <c r="T166" s="16"/>
      <c r="U166" s="16"/>
      <c r="V166" s="16"/>
      <c r="W166" s="16"/>
      <c r="X166" s="16"/>
      <c r="Y166" s="16"/>
      <c r="Z166" s="16"/>
      <c r="AA166" s="16"/>
      <c r="AB166" s="16"/>
      <c r="AC166" s="16"/>
      <c r="AD166" s="51"/>
      <c r="AE166" s="51"/>
      <c r="AF166" s="51"/>
      <c r="AG166" s="51"/>
      <c r="AH166" s="51"/>
      <c r="AI166" s="51"/>
    </row>
    <row r="167" spans="5:35" customFormat="1">
      <c r="E167" s="352"/>
      <c r="F167" s="352">
        <v>71</v>
      </c>
      <c r="G167" s="352">
        <v>3</v>
      </c>
      <c r="H167" s="128">
        <v>2</v>
      </c>
      <c r="I167" s="128">
        <v>-2</v>
      </c>
      <c r="J167" s="353" t="s">
        <v>55</v>
      </c>
      <c r="K167" s="353"/>
      <c r="L167" s="353"/>
      <c r="M167" s="16"/>
      <c r="N167" s="16"/>
      <c r="O167" s="16"/>
      <c r="P167" s="16"/>
      <c r="Q167" s="16"/>
      <c r="R167" s="16"/>
      <c r="S167" s="16"/>
      <c r="T167" s="16"/>
      <c r="U167" s="16"/>
      <c r="V167" s="16"/>
      <c r="W167" s="16"/>
      <c r="X167" s="16"/>
      <c r="Y167" s="16"/>
      <c r="Z167" s="16"/>
      <c r="AA167" s="16"/>
      <c r="AB167" s="16"/>
      <c r="AC167" s="16"/>
      <c r="AD167" s="51"/>
      <c r="AE167" s="51"/>
      <c r="AF167" s="51"/>
      <c r="AG167" s="51"/>
      <c r="AH167" s="51"/>
      <c r="AI167" s="51"/>
    </row>
    <row r="168" spans="5:35" customFormat="1">
      <c r="E168" s="352"/>
      <c r="F168" s="352">
        <v>72</v>
      </c>
      <c r="G168" s="352">
        <v>3</v>
      </c>
      <c r="H168" s="128">
        <v>2</v>
      </c>
      <c r="I168" s="128">
        <v>-1</v>
      </c>
      <c r="J168" s="353" t="s">
        <v>53</v>
      </c>
      <c r="K168" s="353"/>
      <c r="L168" s="353"/>
      <c r="M168" s="16"/>
      <c r="N168" s="16"/>
      <c r="O168" s="16"/>
      <c r="P168" s="16"/>
      <c r="Q168" s="16"/>
      <c r="R168" s="16"/>
      <c r="S168" s="16"/>
      <c r="T168" s="16"/>
      <c r="U168" s="16"/>
      <c r="V168" s="16"/>
      <c r="W168" s="16"/>
      <c r="X168" s="16"/>
      <c r="Y168" s="16"/>
      <c r="Z168" s="16"/>
      <c r="AA168" s="16"/>
      <c r="AB168" s="16"/>
      <c r="AC168" s="16"/>
      <c r="AD168" s="51"/>
      <c r="AE168" s="51"/>
      <c r="AF168" s="51"/>
      <c r="AG168" s="51"/>
      <c r="AH168" s="51"/>
      <c r="AI168" s="51"/>
    </row>
    <row r="169" spans="5:35" customFormat="1">
      <c r="E169" s="352"/>
      <c r="F169" s="352">
        <v>73</v>
      </c>
      <c r="G169" s="352">
        <v>3</v>
      </c>
      <c r="H169" s="128">
        <v>2</v>
      </c>
      <c r="I169" s="128">
        <v>0</v>
      </c>
      <c r="J169" s="353" t="s">
        <v>54</v>
      </c>
      <c r="K169" s="353"/>
      <c r="L169" s="353"/>
      <c r="M169" s="16"/>
      <c r="N169" s="16"/>
      <c r="O169" s="16"/>
      <c r="P169" s="16"/>
      <c r="Q169" s="16"/>
      <c r="R169" s="16"/>
      <c r="S169" s="16"/>
      <c r="T169" s="16"/>
      <c r="U169" s="16"/>
      <c r="V169" s="16"/>
      <c r="W169" s="16"/>
      <c r="X169" s="16"/>
      <c r="Y169" s="16"/>
      <c r="Z169" s="16"/>
      <c r="AA169" s="16"/>
      <c r="AB169" s="16"/>
      <c r="AC169" s="16"/>
      <c r="AD169" s="51"/>
      <c r="AE169" s="51"/>
      <c r="AF169" s="51"/>
      <c r="AG169" s="51"/>
      <c r="AH169" s="51"/>
      <c r="AI169" s="51"/>
    </row>
    <row r="170" spans="5:35" customFormat="1">
      <c r="E170" s="352"/>
      <c r="F170" s="352">
        <v>74</v>
      </c>
      <c r="G170" s="352">
        <v>3</v>
      </c>
      <c r="H170" s="128">
        <v>2</v>
      </c>
      <c r="I170" s="128">
        <v>1</v>
      </c>
      <c r="J170" s="353" t="s">
        <v>54</v>
      </c>
      <c r="K170" s="353"/>
      <c r="L170" s="353"/>
      <c r="M170" s="16"/>
      <c r="N170" s="16"/>
      <c r="O170" s="16"/>
      <c r="P170" s="16"/>
      <c r="Q170" s="16"/>
      <c r="R170" s="16"/>
      <c r="S170" s="16"/>
      <c r="T170" s="16"/>
      <c r="U170" s="16"/>
      <c r="V170" s="16"/>
      <c r="W170" s="16"/>
      <c r="X170" s="16"/>
      <c r="Y170" s="16"/>
      <c r="Z170" s="16"/>
      <c r="AA170" s="16"/>
      <c r="AB170" s="16"/>
      <c r="AC170" s="16"/>
      <c r="AD170" s="51"/>
      <c r="AE170" s="51"/>
      <c r="AF170" s="51"/>
      <c r="AG170" s="51"/>
      <c r="AH170" s="51"/>
      <c r="AI170" s="51"/>
    </row>
    <row r="171" spans="5:35" customFormat="1">
      <c r="E171" s="352"/>
      <c r="F171" s="352">
        <v>75</v>
      </c>
      <c r="G171" s="352">
        <v>3</v>
      </c>
      <c r="H171" s="128">
        <v>2</v>
      </c>
      <c r="I171" s="128">
        <v>2</v>
      </c>
      <c r="J171" s="353" t="s">
        <v>54</v>
      </c>
      <c r="K171" s="353"/>
      <c r="L171" s="353"/>
      <c r="M171" s="16"/>
      <c r="N171" s="16"/>
      <c r="O171" s="16"/>
      <c r="P171" s="16"/>
      <c r="Q171" s="16"/>
      <c r="R171" s="16"/>
      <c r="S171" s="16"/>
      <c r="T171" s="16"/>
      <c r="U171" s="16"/>
      <c r="V171" s="16"/>
      <c r="W171" s="16"/>
      <c r="X171" s="16"/>
      <c r="Y171" s="16"/>
      <c r="Z171" s="16"/>
      <c r="AA171" s="16"/>
      <c r="AB171" s="16"/>
      <c r="AC171" s="16"/>
      <c r="AD171" s="51"/>
      <c r="AE171" s="51"/>
      <c r="AF171" s="51"/>
      <c r="AG171" s="51"/>
      <c r="AH171" s="51"/>
      <c r="AI171" s="51"/>
    </row>
    <row r="172" spans="5:35" customFormat="1">
      <c r="E172" s="16"/>
      <c r="F172" s="128" t="e">
        <f t="array" ref="F172">VLOOKUP(W14&amp;W19&amp;W20,CHOOSE({1,2,3},G97:G171&amp;H97:H171&amp;I97:I171,F97:F171),2,FALSE)</f>
        <v>#N/A</v>
      </c>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51"/>
      <c r="AE172" s="51"/>
      <c r="AF172" s="51"/>
      <c r="AG172" s="51"/>
      <c r="AH172" s="51"/>
      <c r="AI172" s="51"/>
    </row>
    <row r="173" spans="5:35" customFormat="1">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51"/>
      <c r="AE173" s="51"/>
      <c r="AF173" s="51"/>
      <c r="AG173" s="51"/>
      <c r="AH173" s="51"/>
      <c r="AI173" s="51"/>
    </row>
    <row r="174" spans="5:35" customFormat="1">
      <c r="E174" s="16"/>
      <c r="F174" s="347" t="s">
        <v>239</v>
      </c>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51"/>
      <c r="AE174" s="51"/>
      <c r="AF174" s="51"/>
      <c r="AG174" s="51"/>
      <c r="AH174" s="51"/>
      <c r="AI174" s="51"/>
    </row>
    <row r="175" spans="5:35" customFormat="1">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51"/>
      <c r="AE175" s="51"/>
      <c r="AF175" s="51"/>
      <c r="AG175" s="51"/>
      <c r="AH175" s="51"/>
      <c r="AI175" s="51"/>
    </row>
    <row r="176" spans="5:35" customFormat="1" ht="93.6">
      <c r="E176" s="16"/>
      <c r="F176" s="348" t="s">
        <v>64</v>
      </c>
      <c r="G176" s="349" t="s">
        <v>236</v>
      </c>
      <c r="H176" s="350" t="s">
        <v>35</v>
      </c>
      <c r="I176" s="16"/>
      <c r="J176" s="631" t="s">
        <v>46</v>
      </c>
      <c r="K176" s="631"/>
      <c r="L176" s="631"/>
      <c r="M176" s="16"/>
      <c r="N176" s="16"/>
      <c r="O176" s="16"/>
      <c r="P176" s="16"/>
      <c r="Q176" s="16"/>
      <c r="R176" s="16"/>
      <c r="S176" s="16"/>
      <c r="T176" s="16"/>
      <c r="U176" s="16"/>
      <c r="V176" s="16"/>
      <c r="W176" s="16"/>
      <c r="X176" s="16"/>
      <c r="Y176" s="16"/>
      <c r="Z176" s="16"/>
      <c r="AA176" s="16"/>
      <c r="AB176" s="16"/>
      <c r="AC176" s="16"/>
      <c r="AD176" s="51"/>
      <c r="AE176" s="51"/>
      <c r="AF176" s="51"/>
      <c r="AG176" s="51"/>
      <c r="AH176" s="51"/>
      <c r="AI176" s="51"/>
    </row>
    <row r="177" spans="5:35" customFormat="1">
      <c r="E177" s="16"/>
      <c r="F177" s="352">
        <v>76</v>
      </c>
      <c r="G177" s="352">
        <v>1</v>
      </c>
      <c r="H177" s="128">
        <v>-1</v>
      </c>
      <c r="I177" s="16"/>
      <c r="J177" s="353" t="s">
        <v>120</v>
      </c>
      <c r="K177" s="353"/>
      <c r="L177" s="353"/>
      <c r="M177" s="16"/>
      <c r="N177" s="16"/>
      <c r="O177" s="16"/>
      <c r="P177" s="16"/>
      <c r="Q177" s="16"/>
      <c r="R177" s="16"/>
      <c r="S177" s="16"/>
      <c r="T177" s="16"/>
      <c r="U177" s="16"/>
      <c r="V177" s="16"/>
      <c r="W177" s="16"/>
      <c r="X177" s="16"/>
      <c r="Y177" s="16"/>
      <c r="Z177" s="16"/>
      <c r="AA177" s="16"/>
      <c r="AB177" s="16"/>
      <c r="AC177" s="16"/>
      <c r="AD177" s="51"/>
      <c r="AE177" s="51"/>
      <c r="AF177" s="51"/>
      <c r="AG177" s="51"/>
      <c r="AH177" s="51"/>
      <c r="AI177" s="51"/>
    </row>
    <row r="178" spans="5:35" customFormat="1">
      <c r="E178" s="16"/>
      <c r="F178" s="352">
        <v>77</v>
      </c>
      <c r="G178" s="352">
        <v>1</v>
      </c>
      <c r="H178" s="128">
        <v>0</v>
      </c>
      <c r="I178" s="16"/>
      <c r="J178" s="353" t="s">
        <v>54</v>
      </c>
      <c r="K178" s="353"/>
      <c r="L178" s="353"/>
      <c r="M178" s="16"/>
      <c r="N178" s="16"/>
      <c r="O178" s="16"/>
      <c r="P178" s="16"/>
      <c r="Q178" s="16"/>
      <c r="R178" s="16"/>
      <c r="S178" s="16"/>
      <c r="T178" s="16"/>
      <c r="U178" s="16"/>
      <c r="V178" s="16"/>
      <c r="W178" s="16"/>
      <c r="X178" s="16"/>
      <c r="Y178" s="16"/>
      <c r="Z178" s="16"/>
      <c r="AA178" s="16"/>
      <c r="AB178" s="16"/>
      <c r="AC178" s="16"/>
      <c r="AD178" s="51"/>
      <c r="AE178" s="51"/>
      <c r="AF178" s="51"/>
      <c r="AG178" s="51"/>
      <c r="AH178" s="51"/>
      <c r="AI178" s="51"/>
    </row>
    <row r="179" spans="5:35" customFormat="1">
      <c r="E179" s="16"/>
      <c r="F179" s="352">
        <v>78</v>
      </c>
      <c r="G179" s="352">
        <v>1</v>
      </c>
      <c r="H179" s="128">
        <v>1</v>
      </c>
      <c r="I179" s="16"/>
      <c r="J179" s="353" t="s">
        <v>54</v>
      </c>
      <c r="K179" s="353"/>
      <c r="L179" s="353"/>
      <c r="M179" s="16"/>
      <c r="N179" s="16"/>
      <c r="O179" s="16"/>
      <c r="P179" s="16"/>
      <c r="Q179" s="16"/>
      <c r="R179" s="16"/>
      <c r="S179" s="16"/>
      <c r="T179" s="16"/>
      <c r="U179" s="16"/>
      <c r="V179" s="16"/>
      <c r="W179" s="16"/>
      <c r="X179" s="16"/>
      <c r="Y179" s="16"/>
      <c r="Z179" s="16"/>
      <c r="AA179" s="16"/>
      <c r="AB179" s="16"/>
      <c r="AC179" s="16"/>
      <c r="AD179" s="51"/>
      <c r="AE179" s="51"/>
      <c r="AF179" s="51"/>
      <c r="AG179" s="51"/>
      <c r="AH179" s="51"/>
      <c r="AI179" s="51"/>
    </row>
    <row r="180" spans="5:35" customFormat="1">
      <c r="E180" s="16"/>
      <c r="F180" s="352">
        <v>79</v>
      </c>
      <c r="G180" s="352">
        <v>2</v>
      </c>
      <c r="H180" s="128">
        <v>-1</v>
      </c>
      <c r="I180" s="16"/>
      <c r="J180" s="353" t="s">
        <v>53</v>
      </c>
      <c r="K180" s="353"/>
      <c r="L180" s="353"/>
      <c r="M180" s="16"/>
      <c r="N180" s="16"/>
      <c r="O180" s="16"/>
      <c r="P180" s="16"/>
      <c r="Q180" s="16"/>
      <c r="R180" s="16"/>
      <c r="S180" s="16"/>
      <c r="T180" s="16"/>
      <c r="U180" s="16"/>
      <c r="V180" s="16"/>
      <c r="W180" s="16"/>
      <c r="X180" s="16"/>
      <c r="Y180" s="16"/>
      <c r="Z180" s="16"/>
      <c r="AA180" s="16"/>
      <c r="AB180" s="16"/>
      <c r="AC180" s="16"/>
      <c r="AD180" s="51"/>
      <c r="AE180" s="51"/>
      <c r="AF180" s="51"/>
      <c r="AG180" s="51"/>
      <c r="AH180" s="51"/>
      <c r="AI180" s="51"/>
    </row>
    <row r="181" spans="5:35" customFormat="1">
      <c r="E181" s="16"/>
      <c r="F181" s="352">
        <v>80</v>
      </c>
      <c r="G181" s="352">
        <v>2</v>
      </c>
      <c r="H181" s="128">
        <v>0</v>
      </c>
      <c r="I181" s="16"/>
      <c r="J181" s="353" t="s">
        <v>120</v>
      </c>
      <c r="K181" s="353"/>
      <c r="L181" s="353"/>
      <c r="M181" s="16"/>
      <c r="N181" s="16"/>
      <c r="O181" s="16"/>
      <c r="P181" s="16"/>
      <c r="Q181" s="16"/>
      <c r="R181" s="16"/>
      <c r="S181" s="16"/>
      <c r="T181" s="16"/>
      <c r="U181" s="16"/>
      <c r="V181" s="16"/>
      <c r="W181" s="16"/>
      <c r="X181" s="16"/>
      <c r="Y181" s="16"/>
      <c r="Z181" s="16"/>
      <c r="AA181" s="16"/>
      <c r="AB181" s="16"/>
      <c r="AC181" s="16"/>
      <c r="AD181" s="51"/>
      <c r="AE181" s="51"/>
      <c r="AF181" s="51"/>
      <c r="AG181" s="51"/>
      <c r="AH181" s="51"/>
      <c r="AI181" s="51"/>
    </row>
    <row r="182" spans="5:35" customFormat="1">
      <c r="E182" s="16"/>
      <c r="F182" s="352">
        <v>81</v>
      </c>
      <c r="G182" s="352">
        <v>2</v>
      </c>
      <c r="H182" s="128">
        <v>1</v>
      </c>
      <c r="I182" s="16"/>
      <c r="J182" s="353" t="s">
        <v>54</v>
      </c>
      <c r="K182" s="353"/>
      <c r="L182" s="353"/>
      <c r="M182" s="16"/>
      <c r="N182" s="16"/>
      <c r="O182" s="16"/>
      <c r="P182" s="16"/>
      <c r="Q182" s="16"/>
      <c r="R182" s="16"/>
      <c r="S182" s="16"/>
      <c r="T182" s="16"/>
      <c r="U182" s="16"/>
      <c r="V182" s="16"/>
      <c r="W182" s="16"/>
      <c r="X182" s="16"/>
      <c r="Y182" s="16"/>
      <c r="Z182" s="16"/>
      <c r="AA182" s="16"/>
      <c r="AB182" s="16"/>
      <c r="AC182" s="16"/>
      <c r="AD182" s="51"/>
      <c r="AE182" s="51"/>
      <c r="AF182" s="51"/>
      <c r="AG182" s="51"/>
      <c r="AH182" s="51"/>
      <c r="AI182" s="51"/>
    </row>
    <row r="183" spans="5:35" customFormat="1">
      <c r="E183" s="16"/>
      <c r="F183" s="352">
        <v>82</v>
      </c>
      <c r="G183" s="352">
        <v>3</v>
      </c>
      <c r="H183" s="128">
        <v>-1</v>
      </c>
      <c r="I183" s="16"/>
      <c r="J183" s="353" t="s">
        <v>55</v>
      </c>
      <c r="K183" s="353"/>
      <c r="L183" s="353"/>
      <c r="M183" s="16"/>
      <c r="N183" s="16"/>
      <c r="O183" s="16"/>
      <c r="P183" s="16"/>
      <c r="Q183" s="16"/>
      <c r="R183" s="16"/>
      <c r="S183" s="16"/>
      <c r="T183" s="16"/>
      <c r="U183" s="16"/>
      <c r="V183" s="16"/>
      <c r="W183" s="16"/>
      <c r="X183" s="16"/>
      <c r="Y183" s="16"/>
      <c r="Z183" s="16"/>
      <c r="AA183" s="16"/>
      <c r="AB183" s="16"/>
      <c r="AC183" s="16"/>
      <c r="AD183" s="51"/>
      <c r="AE183" s="51"/>
      <c r="AF183" s="51"/>
      <c r="AG183" s="51"/>
      <c r="AH183" s="51"/>
      <c r="AI183" s="51"/>
    </row>
    <row r="184" spans="5:35" customFormat="1">
      <c r="E184" s="16"/>
      <c r="F184" s="352">
        <v>83</v>
      </c>
      <c r="G184" s="352">
        <v>3</v>
      </c>
      <c r="H184" s="128">
        <v>0</v>
      </c>
      <c r="I184" s="16"/>
      <c r="J184" s="353" t="s">
        <v>120</v>
      </c>
      <c r="K184" s="353"/>
      <c r="L184" s="353"/>
      <c r="M184" s="16"/>
      <c r="N184" s="16"/>
      <c r="O184" s="16"/>
      <c r="P184" s="16"/>
      <c r="Q184" s="16"/>
      <c r="R184" s="16"/>
      <c r="S184" s="16"/>
      <c r="T184" s="16"/>
      <c r="U184" s="16"/>
      <c r="V184" s="16"/>
      <c r="W184" s="16"/>
      <c r="X184" s="16"/>
      <c r="Y184" s="16"/>
      <c r="Z184" s="16"/>
      <c r="AA184" s="16"/>
      <c r="AB184" s="16"/>
      <c r="AC184" s="16"/>
      <c r="AD184" s="51"/>
      <c r="AE184" s="51"/>
      <c r="AF184" s="51"/>
      <c r="AG184" s="51"/>
      <c r="AH184" s="51"/>
      <c r="AI184" s="51"/>
    </row>
    <row r="185" spans="5:35" customFormat="1">
      <c r="E185" s="16"/>
      <c r="F185" s="352">
        <v>84</v>
      </c>
      <c r="G185" s="352">
        <v>3</v>
      </c>
      <c r="H185" s="128">
        <v>1</v>
      </c>
      <c r="I185" s="16"/>
      <c r="J185" s="353" t="s">
        <v>54</v>
      </c>
      <c r="K185" s="353"/>
      <c r="L185" s="353"/>
      <c r="M185" s="16"/>
      <c r="N185" s="16"/>
      <c r="O185" s="16"/>
      <c r="P185" s="16"/>
      <c r="Q185" s="16"/>
      <c r="R185" s="16"/>
      <c r="S185" s="16"/>
      <c r="T185" s="16"/>
      <c r="U185" s="16"/>
      <c r="V185" s="16"/>
      <c r="W185" s="16"/>
      <c r="X185" s="16"/>
      <c r="Y185" s="16"/>
      <c r="Z185" s="16"/>
      <c r="AA185" s="16"/>
      <c r="AB185" s="16"/>
      <c r="AC185" s="16"/>
      <c r="AD185" s="51"/>
      <c r="AE185" s="51"/>
      <c r="AF185" s="51"/>
      <c r="AG185" s="51"/>
      <c r="AH185" s="51"/>
      <c r="AI185" s="51"/>
    </row>
    <row r="186" spans="5:35" customFormat="1">
      <c r="E186" s="16"/>
      <c r="F186" s="128" t="e">
        <f t="array" ref="F186">VLOOKUP(W26&amp;W31,CHOOSE({1,2},G177:G185&amp;H177:H185,F177:F185),2,FALSE)</f>
        <v>#N/A</v>
      </c>
      <c r="G186" s="352"/>
      <c r="H186" s="128"/>
      <c r="I186" s="128"/>
      <c r="J186" s="353"/>
      <c r="K186" s="353"/>
      <c r="L186" s="353"/>
      <c r="M186" s="16"/>
      <c r="N186" s="16"/>
      <c r="O186" s="16"/>
      <c r="P186" s="16"/>
      <c r="Q186" s="16"/>
      <c r="R186" s="16"/>
      <c r="S186" s="16"/>
      <c r="T186" s="16"/>
      <c r="U186" s="16"/>
      <c r="V186" s="16"/>
      <c r="W186" s="16"/>
      <c r="X186" s="16"/>
      <c r="Y186" s="16"/>
      <c r="Z186" s="16"/>
      <c r="AA186" s="16"/>
      <c r="AB186" s="16"/>
      <c r="AC186" s="16"/>
      <c r="AD186" s="51"/>
      <c r="AE186" s="51"/>
      <c r="AF186" s="51"/>
      <c r="AG186" s="51"/>
      <c r="AH186" s="51"/>
      <c r="AI186" s="51"/>
    </row>
    <row r="187" spans="5:35" customFormat="1">
      <c r="E187" s="16"/>
      <c r="F187" s="352"/>
      <c r="G187" s="352"/>
      <c r="H187" s="128"/>
      <c r="I187" s="128"/>
      <c r="J187" s="353"/>
      <c r="K187" s="353"/>
      <c r="L187" s="353"/>
      <c r="M187" s="16"/>
      <c r="N187" s="16"/>
      <c r="O187" s="16"/>
      <c r="P187" s="16"/>
      <c r="Q187" s="16"/>
      <c r="R187" s="16"/>
      <c r="S187" s="16"/>
      <c r="T187" s="16"/>
      <c r="U187" s="16"/>
      <c r="V187" s="16"/>
      <c r="W187" s="16"/>
      <c r="X187" s="16"/>
      <c r="Y187" s="16"/>
      <c r="Z187" s="16"/>
      <c r="AA187" s="16"/>
      <c r="AB187" s="16"/>
      <c r="AC187" s="16"/>
      <c r="AD187" s="51"/>
      <c r="AE187" s="51"/>
      <c r="AF187" s="51"/>
      <c r="AG187" s="51"/>
      <c r="AH187" s="51"/>
      <c r="AI187" s="51"/>
    </row>
    <row r="188" spans="5:35" customFormat="1">
      <c r="E188" s="16"/>
      <c r="F188" s="354" t="s">
        <v>238</v>
      </c>
      <c r="G188" s="352"/>
      <c r="H188" s="128"/>
      <c r="I188" s="16"/>
      <c r="J188" s="128"/>
      <c r="K188" s="353"/>
      <c r="L188" s="353"/>
      <c r="M188" s="16"/>
      <c r="N188" s="16"/>
      <c r="O188" s="16"/>
      <c r="P188" s="16"/>
      <c r="Q188" s="16"/>
      <c r="R188" s="16"/>
      <c r="S188" s="16"/>
      <c r="T188" s="16"/>
      <c r="U188" s="16"/>
      <c r="V188" s="16"/>
      <c r="W188" s="16"/>
      <c r="X188" s="16"/>
      <c r="Y188" s="16"/>
      <c r="Z188" s="16"/>
      <c r="AA188" s="16"/>
      <c r="AB188" s="16"/>
      <c r="AC188" s="16"/>
      <c r="AD188" s="51"/>
      <c r="AE188" s="51"/>
      <c r="AF188" s="51"/>
      <c r="AG188" s="51"/>
      <c r="AH188" s="51"/>
      <c r="AI188" s="51"/>
    </row>
    <row r="189" spans="5:35" customFormat="1">
      <c r="E189" s="16"/>
      <c r="F189" s="352"/>
      <c r="G189" s="352"/>
      <c r="H189" s="128"/>
      <c r="I189" s="16"/>
      <c r="J189" s="128"/>
      <c r="K189" s="353"/>
      <c r="L189" s="353"/>
      <c r="M189" s="16"/>
      <c r="N189" s="16"/>
      <c r="O189" s="16"/>
      <c r="P189" s="16"/>
      <c r="Q189" s="16"/>
      <c r="R189" s="16"/>
      <c r="S189" s="16"/>
      <c r="T189" s="16"/>
      <c r="U189" s="16"/>
      <c r="V189" s="16"/>
      <c r="W189" s="16"/>
      <c r="X189" s="16"/>
      <c r="Y189" s="16"/>
      <c r="Z189" s="16"/>
      <c r="AA189" s="16"/>
      <c r="AB189" s="16"/>
      <c r="AC189" s="16"/>
      <c r="AD189" s="51"/>
      <c r="AE189" s="51"/>
      <c r="AF189" s="51"/>
      <c r="AG189" s="51"/>
      <c r="AH189" s="51"/>
      <c r="AI189" s="51"/>
    </row>
    <row r="190" spans="5:35" customFormat="1" ht="93.6">
      <c r="E190" s="16"/>
      <c r="F190" s="348" t="s">
        <v>64</v>
      </c>
      <c r="G190" s="349" t="s">
        <v>236</v>
      </c>
      <c r="H190" s="350" t="s">
        <v>35</v>
      </c>
      <c r="I190" s="16"/>
      <c r="J190" s="631" t="s">
        <v>46</v>
      </c>
      <c r="K190" s="631"/>
      <c r="L190" s="631"/>
      <c r="M190" s="16"/>
      <c r="N190" s="16"/>
      <c r="O190" s="16"/>
      <c r="P190" s="16"/>
      <c r="Q190" s="16"/>
      <c r="R190" s="16"/>
      <c r="S190" s="16"/>
      <c r="T190" s="16"/>
      <c r="U190" s="16"/>
      <c r="V190" s="16"/>
      <c r="W190" s="16"/>
      <c r="X190" s="16"/>
      <c r="Y190" s="16"/>
      <c r="Z190" s="16"/>
      <c r="AA190" s="16"/>
      <c r="AB190" s="16"/>
      <c r="AC190" s="16"/>
      <c r="AD190" s="51"/>
      <c r="AE190" s="51"/>
      <c r="AF190" s="51"/>
      <c r="AG190" s="51"/>
      <c r="AH190" s="51"/>
      <c r="AI190" s="51"/>
    </row>
    <row r="191" spans="5:35" customFormat="1">
      <c r="E191" s="16"/>
      <c r="F191" s="352">
        <v>85</v>
      </c>
      <c r="G191" s="352">
        <v>1</v>
      </c>
      <c r="H191" s="128">
        <v>-2</v>
      </c>
      <c r="I191" s="16"/>
      <c r="J191" s="353" t="s">
        <v>120</v>
      </c>
      <c r="K191" s="353"/>
      <c r="L191" s="353"/>
      <c r="M191" s="16"/>
      <c r="N191" s="16"/>
      <c r="O191" s="16"/>
      <c r="P191" s="16"/>
      <c r="Q191" s="16"/>
      <c r="R191" s="16"/>
      <c r="S191" s="16"/>
      <c r="T191" s="16"/>
      <c r="U191" s="16"/>
      <c r="V191" s="16"/>
      <c r="W191" s="16"/>
      <c r="X191" s="16"/>
      <c r="Y191" s="16"/>
      <c r="Z191" s="16"/>
      <c r="AA191" s="16"/>
      <c r="AB191" s="16"/>
      <c r="AC191" s="16"/>
      <c r="AD191" s="51"/>
      <c r="AE191" s="51"/>
      <c r="AF191" s="51"/>
      <c r="AG191" s="51"/>
      <c r="AH191" s="51"/>
      <c r="AI191" s="51"/>
    </row>
    <row r="192" spans="5:35" customFormat="1">
      <c r="E192" s="16"/>
      <c r="F192" s="352">
        <v>86</v>
      </c>
      <c r="G192" s="352">
        <v>1</v>
      </c>
      <c r="H192" s="128">
        <v>-1</v>
      </c>
      <c r="I192" s="16"/>
      <c r="J192" s="353" t="s">
        <v>54</v>
      </c>
      <c r="K192" s="353"/>
      <c r="L192" s="353"/>
      <c r="M192" s="16"/>
      <c r="N192" s="16"/>
      <c r="O192" s="16"/>
      <c r="P192" s="16"/>
      <c r="Q192" s="16"/>
      <c r="R192" s="16"/>
      <c r="S192" s="16"/>
      <c r="T192" s="16"/>
      <c r="U192" s="16"/>
      <c r="V192" s="16"/>
      <c r="W192" s="16"/>
      <c r="X192" s="16"/>
      <c r="Y192" s="16"/>
      <c r="Z192" s="16"/>
      <c r="AA192" s="16"/>
      <c r="AB192" s="16"/>
      <c r="AC192" s="16"/>
      <c r="AD192" s="51"/>
      <c r="AE192" s="51"/>
      <c r="AF192" s="51"/>
      <c r="AG192" s="51"/>
      <c r="AH192" s="51"/>
      <c r="AI192" s="51"/>
    </row>
    <row r="193" spans="5:35" customFormat="1">
      <c r="E193" s="16"/>
      <c r="F193" s="352">
        <v>88</v>
      </c>
      <c r="G193" s="352">
        <v>1</v>
      </c>
      <c r="H193" s="128">
        <v>1</v>
      </c>
      <c r="I193" s="16"/>
      <c r="J193" s="353" t="s">
        <v>54</v>
      </c>
      <c r="K193" s="353"/>
      <c r="L193" s="353"/>
      <c r="M193" s="16"/>
      <c r="N193" s="16"/>
      <c r="O193" s="16"/>
      <c r="P193" s="16"/>
      <c r="Q193" s="16"/>
      <c r="R193" s="16"/>
      <c r="S193" s="16"/>
      <c r="T193" s="16"/>
      <c r="U193" s="16"/>
      <c r="V193" s="16"/>
      <c r="W193" s="16"/>
      <c r="X193" s="16"/>
      <c r="Y193" s="16"/>
      <c r="Z193" s="16"/>
      <c r="AA193" s="16"/>
      <c r="AB193" s="16"/>
      <c r="AC193" s="16"/>
      <c r="AD193" s="51"/>
      <c r="AE193" s="51"/>
      <c r="AF193" s="51"/>
      <c r="AG193" s="51"/>
      <c r="AH193" s="51"/>
      <c r="AI193" s="51"/>
    </row>
    <row r="194" spans="5:35" customFormat="1">
      <c r="E194" s="16"/>
      <c r="F194" s="352">
        <v>89</v>
      </c>
      <c r="G194" s="352">
        <v>1</v>
      </c>
      <c r="H194" s="128">
        <v>2</v>
      </c>
      <c r="I194" s="16"/>
      <c r="J194" s="353" t="s">
        <v>54</v>
      </c>
      <c r="K194" s="353"/>
      <c r="L194" s="353"/>
      <c r="M194" s="16"/>
      <c r="N194" s="16"/>
      <c r="O194" s="16"/>
      <c r="P194" s="16"/>
      <c r="Q194" s="16"/>
      <c r="R194" s="16"/>
      <c r="S194" s="16"/>
      <c r="T194" s="16"/>
      <c r="U194" s="16"/>
      <c r="V194" s="16"/>
      <c r="W194" s="16"/>
      <c r="X194" s="16"/>
      <c r="Y194" s="16"/>
      <c r="Z194" s="16"/>
      <c r="AA194" s="16"/>
      <c r="AB194" s="16"/>
      <c r="AC194" s="16"/>
      <c r="AD194" s="51"/>
      <c r="AE194" s="51"/>
      <c r="AF194" s="51"/>
      <c r="AG194" s="51"/>
      <c r="AH194" s="51"/>
      <c r="AI194" s="51"/>
    </row>
    <row r="195" spans="5:35" customFormat="1">
      <c r="E195" s="16"/>
      <c r="F195" s="352">
        <v>90</v>
      </c>
      <c r="G195" s="352">
        <v>2</v>
      </c>
      <c r="H195" s="128">
        <v>-2</v>
      </c>
      <c r="I195" s="16"/>
      <c r="J195" s="353" t="s">
        <v>53</v>
      </c>
      <c r="K195" s="353"/>
      <c r="L195" s="353"/>
      <c r="M195" s="16"/>
      <c r="N195" s="16"/>
      <c r="O195" s="16"/>
      <c r="P195" s="16"/>
      <c r="Q195" s="16"/>
      <c r="R195" s="16"/>
      <c r="S195" s="16"/>
      <c r="T195" s="16"/>
      <c r="U195" s="16"/>
      <c r="V195" s="16"/>
      <c r="W195" s="16"/>
      <c r="X195" s="16"/>
      <c r="Y195" s="16"/>
      <c r="Z195" s="16"/>
      <c r="AA195" s="16"/>
      <c r="AB195" s="16"/>
      <c r="AC195" s="16"/>
      <c r="AD195" s="51"/>
      <c r="AE195" s="51"/>
      <c r="AF195" s="51"/>
      <c r="AG195" s="51"/>
      <c r="AH195" s="51"/>
      <c r="AI195" s="51"/>
    </row>
    <row r="196" spans="5:35" customFormat="1">
      <c r="E196" s="16"/>
      <c r="F196" s="352">
        <v>91</v>
      </c>
      <c r="G196" s="352">
        <v>2</v>
      </c>
      <c r="H196" s="128">
        <v>-1</v>
      </c>
      <c r="I196" s="16"/>
      <c r="J196" s="353" t="s">
        <v>120</v>
      </c>
      <c r="K196" s="353"/>
      <c r="L196" s="353"/>
      <c r="M196" s="16"/>
      <c r="N196" s="16"/>
      <c r="O196" s="16"/>
      <c r="P196" s="16"/>
      <c r="Q196" s="16"/>
      <c r="R196" s="16"/>
      <c r="S196" s="16"/>
      <c r="T196" s="16"/>
      <c r="U196" s="16"/>
      <c r="V196" s="16"/>
      <c r="W196" s="16"/>
      <c r="X196" s="16"/>
      <c r="Y196" s="16"/>
      <c r="Z196" s="16"/>
      <c r="AA196" s="16"/>
      <c r="AB196" s="16"/>
      <c r="AC196" s="16"/>
      <c r="AD196" s="51"/>
      <c r="AE196" s="51"/>
      <c r="AF196" s="51"/>
      <c r="AG196" s="51"/>
      <c r="AH196" s="51"/>
      <c r="AI196" s="51"/>
    </row>
    <row r="197" spans="5:35" customFormat="1">
      <c r="E197" s="16"/>
      <c r="F197" s="352">
        <v>93</v>
      </c>
      <c r="G197" s="352">
        <v>2</v>
      </c>
      <c r="H197" s="128">
        <v>1</v>
      </c>
      <c r="I197" s="16"/>
      <c r="J197" s="353" t="s">
        <v>54</v>
      </c>
      <c r="K197" s="353"/>
      <c r="L197" s="353"/>
      <c r="M197" s="16"/>
      <c r="N197" s="16"/>
      <c r="O197" s="16"/>
      <c r="P197" s="16"/>
      <c r="Q197" s="16"/>
      <c r="R197" s="16"/>
      <c r="S197" s="16"/>
      <c r="T197" s="16"/>
      <c r="U197" s="16"/>
      <c r="V197" s="16"/>
      <c r="W197" s="16"/>
      <c r="X197" s="16"/>
      <c r="Y197" s="16"/>
      <c r="Z197" s="16"/>
      <c r="AA197" s="16"/>
      <c r="AB197" s="16"/>
      <c r="AC197" s="16"/>
      <c r="AD197" s="51"/>
      <c r="AE197" s="51"/>
      <c r="AF197" s="51"/>
      <c r="AG197" s="51"/>
      <c r="AH197" s="51"/>
      <c r="AI197" s="51"/>
    </row>
    <row r="198" spans="5:35" customFormat="1">
      <c r="E198" s="16"/>
      <c r="F198" s="352">
        <v>94</v>
      </c>
      <c r="G198" s="352">
        <v>2</v>
      </c>
      <c r="H198" s="128">
        <v>2</v>
      </c>
      <c r="I198" s="16"/>
      <c r="J198" s="353" t="s">
        <v>54</v>
      </c>
      <c r="K198" s="353"/>
      <c r="L198" s="353"/>
      <c r="M198" s="16"/>
      <c r="N198" s="16"/>
      <c r="O198" s="16"/>
      <c r="P198" s="16"/>
      <c r="Q198" s="16"/>
      <c r="R198" s="16"/>
      <c r="S198" s="16"/>
      <c r="T198" s="16"/>
      <c r="U198" s="16"/>
      <c r="V198" s="16"/>
      <c r="W198" s="16"/>
      <c r="X198" s="16"/>
      <c r="Y198" s="16"/>
      <c r="Z198" s="16"/>
      <c r="AA198" s="16"/>
      <c r="AB198" s="16"/>
      <c r="AC198" s="16"/>
      <c r="AD198" s="51"/>
      <c r="AE198" s="51"/>
      <c r="AF198" s="51"/>
      <c r="AG198" s="51"/>
      <c r="AH198" s="51"/>
      <c r="AI198" s="51"/>
    </row>
    <row r="199" spans="5:35" customFormat="1">
      <c r="E199" s="16"/>
      <c r="F199" s="352">
        <v>95</v>
      </c>
      <c r="G199" s="352">
        <v>3</v>
      </c>
      <c r="H199" s="128">
        <v>-2</v>
      </c>
      <c r="I199" s="16"/>
      <c r="J199" s="353" t="s">
        <v>55</v>
      </c>
      <c r="K199" s="353"/>
      <c r="L199" s="353"/>
      <c r="M199" s="16"/>
      <c r="N199" s="16"/>
      <c r="O199" s="16"/>
      <c r="P199" s="16"/>
      <c r="Q199" s="16"/>
      <c r="R199" s="16"/>
      <c r="S199" s="16"/>
      <c r="T199" s="16"/>
      <c r="U199" s="16"/>
      <c r="V199" s="16"/>
      <c r="W199" s="16"/>
      <c r="X199" s="16"/>
      <c r="Y199" s="16"/>
      <c r="Z199" s="16"/>
      <c r="AA199" s="16"/>
      <c r="AB199" s="16"/>
      <c r="AC199" s="16"/>
      <c r="AD199" s="51"/>
      <c r="AE199" s="51"/>
      <c r="AF199" s="51"/>
      <c r="AG199" s="51"/>
      <c r="AH199" s="51"/>
      <c r="AI199" s="51"/>
    </row>
    <row r="200" spans="5:35" customFormat="1">
      <c r="E200" s="16"/>
      <c r="F200" s="352">
        <v>96</v>
      </c>
      <c r="G200" s="352">
        <v>3</v>
      </c>
      <c r="H200" s="128">
        <v>-1</v>
      </c>
      <c r="I200" s="16"/>
      <c r="J200" s="353" t="s">
        <v>53</v>
      </c>
      <c r="K200" s="353"/>
      <c r="L200" s="353"/>
      <c r="M200" s="16"/>
      <c r="N200" s="16"/>
      <c r="O200" s="16"/>
      <c r="P200" s="16"/>
      <c r="Q200" s="16"/>
      <c r="R200" s="16"/>
      <c r="S200" s="16"/>
      <c r="T200" s="16"/>
      <c r="U200" s="16"/>
      <c r="V200" s="16"/>
      <c r="W200" s="16"/>
      <c r="X200" s="16"/>
      <c r="Y200" s="16"/>
      <c r="Z200" s="16"/>
      <c r="AA200" s="16"/>
      <c r="AB200" s="16"/>
      <c r="AC200" s="16"/>
      <c r="AD200" s="51"/>
      <c r="AE200" s="51"/>
      <c r="AF200" s="51"/>
      <c r="AG200" s="51"/>
      <c r="AH200" s="51"/>
      <c r="AI200" s="51"/>
    </row>
    <row r="201" spans="5:35" customFormat="1">
      <c r="E201" s="16"/>
      <c r="F201" s="352">
        <v>98</v>
      </c>
      <c r="G201" s="352">
        <v>3</v>
      </c>
      <c r="H201" s="128">
        <v>1</v>
      </c>
      <c r="I201" s="16"/>
      <c r="J201" s="353" t="s">
        <v>54</v>
      </c>
      <c r="K201" s="353"/>
      <c r="L201" s="353"/>
      <c r="M201" s="16"/>
      <c r="N201" s="16"/>
      <c r="O201" s="16"/>
      <c r="P201" s="16"/>
      <c r="Q201" s="16"/>
      <c r="R201" s="16"/>
      <c r="S201" s="16"/>
      <c r="T201" s="16"/>
      <c r="U201" s="16"/>
      <c r="V201" s="16"/>
      <c r="W201" s="16"/>
      <c r="X201" s="16"/>
      <c r="Y201" s="16"/>
      <c r="Z201" s="16"/>
      <c r="AA201" s="16"/>
      <c r="AB201" s="16"/>
      <c r="AC201" s="16"/>
      <c r="AD201" s="51"/>
      <c r="AE201" s="51"/>
      <c r="AF201" s="51"/>
      <c r="AG201" s="51"/>
      <c r="AH201" s="51"/>
      <c r="AI201" s="51"/>
    </row>
    <row r="202" spans="5:35" customFormat="1">
      <c r="E202" s="16"/>
      <c r="F202" s="352">
        <v>99</v>
      </c>
      <c r="G202" s="352">
        <v>3</v>
      </c>
      <c r="H202" s="128">
        <v>2</v>
      </c>
      <c r="I202" s="16"/>
      <c r="J202" s="353" t="s">
        <v>54</v>
      </c>
      <c r="K202" s="353"/>
      <c r="L202" s="353"/>
      <c r="M202" s="16"/>
      <c r="N202" s="16"/>
      <c r="O202" s="16"/>
      <c r="P202" s="16"/>
      <c r="Q202" s="16"/>
      <c r="R202" s="16"/>
      <c r="S202" s="16"/>
      <c r="T202" s="16"/>
      <c r="U202" s="16"/>
      <c r="V202" s="16"/>
      <c r="W202" s="16"/>
      <c r="X202" s="16"/>
      <c r="Y202" s="16"/>
      <c r="Z202" s="16"/>
      <c r="AA202" s="16"/>
      <c r="AB202" s="16"/>
      <c r="AC202" s="16"/>
      <c r="AD202" s="51"/>
      <c r="AE202" s="51"/>
      <c r="AF202" s="51"/>
      <c r="AG202" s="51"/>
      <c r="AH202" s="51"/>
      <c r="AI202" s="51"/>
    </row>
    <row r="203" spans="5:35" customFormat="1">
      <c r="E203" s="16"/>
      <c r="F203" s="128" t="e">
        <f t="array" ref="F203">VLOOKUP(W37&amp;W42,CHOOSE({1,2},G191:G202&amp;H191:H202,F191:F202),2,FALSE)</f>
        <v>#N/A</v>
      </c>
      <c r="G203" s="352"/>
      <c r="H203" s="128"/>
      <c r="I203" s="16"/>
      <c r="J203" s="128"/>
      <c r="K203" s="353"/>
      <c r="L203" s="353"/>
      <c r="M203" s="16"/>
      <c r="N203" s="16"/>
      <c r="O203" s="16"/>
      <c r="P203" s="16"/>
      <c r="Q203" s="16"/>
      <c r="R203" s="16"/>
      <c r="S203" s="16"/>
      <c r="T203" s="16"/>
      <c r="U203" s="16"/>
      <c r="V203" s="16"/>
      <c r="W203" s="16"/>
      <c r="X203" s="16"/>
      <c r="Y203" s="16"/>
      <c r="Z203" s="16"/>
      <c r="AA203" s="16"/>
      <c r="AB203" s="16"/>
      <c r="AC203" s="16"/>
      <c r="AD203" s="51"/>
      <c r="AE203" s="51"/>
      <c r="AF203" s="51"/>
      <c r="AG203" s="51"/>
      <c r="AH203" s="51"/>
      <c r="AI203" s="51"/>
    </row>
    <row r="204" spans="5:35" customFormat="1">
      <c r="E204" s="16"/>
      <c r="F204" s="352"/>
      <c r="G204" s="352"/>
      <c r="H204" s="128"/>
      <c r="I204" s="16"/>
      <c r="J204" s="128"/>
      <c r="K204" s="353"/>
      <c r="L204" s="353"/>
      <c r="M204" s="16"/>
      <c r="N204" s="16"/>
      <c r="O204" s="16"/>
      <c r="P204" s="16"/>
      <c r="Q204" s="16"/>
      <c r="R204" s="16"/>
      <c r="S204" s="16"/>
      <c r="T204" s="16"/>
      <c r="U204" s="16"/>
      <c r="V204" s="16"/>
      <c r="W204" s="16"/>
      <c r="X204" s="16"/>
      <c r="Y204" s="16"/>
      <c r="Z204" s="16"/>
      <c r="AA204" s="16"/>
      <c r="AB204" s="16"/>
      <c r="AC204" s="16"/>
      <c r="AD204" s="51"/>
      <c r="AE204" s="51"/>
      <c r="AF204" s="51"/>
      <c r="AG204" s="51"/>
      <c r="AH204" s="51"/>
      <c r="AI204" s="51"/>
    </row>
    <row r="205" spans="5:35" customFormat="1">
      <c r="E205" s="16"/>
      <c r="F205" s="354" t="s">
        <v>240</v>
      </c>
      <c r="G205" s="352"/>
      <c r="H205" s="128"/>
      <c r="I205" s="16"/>
      <c r="J205" s="128"/>
      <c r="K205" s="353"/>
      <c r="L205" s="353"/>
      <c r="M205" s="16"/>
      <c r="N205" s="16"/>
      <c r="O205" s="16"/>
      <c r="P205" s="16"/>
      <c r="Q205" s="16"/>
      <c r="R205" s="16"/>
      <c r="S205" s="16"/>
      <c r="T205" s="16"/>
      <c r="U205" s="16"/>
      <c r="V205" s="16"/>
      <c r="W205" s="16"/>
      <c r="X205" s="16"/>
      <c r="Y205" s="16"/>
      <c r="Z205" s="16"/>
      <c r="AA205" s="16"/>
      <c r="AB205" s="16"/>
      <c r="AC205" s="16"/>
      <c r="AD205" s="51"/>
      <c r="AE205" s="51"/>
      <c r="AF205" s="51"/>
      <c r="AG205" s="51"/>
      <c r="AH205" s="51"/>
      <c r="AI205" s="51"/>
    </row>
    <row r="206" spans="5:35" customFormat="1">
      <c r="E206" s="16"/>
      <c r="F206" s="352"/>
      <c r="G206" s="352"/>
      <c r="H206" s="128"/>
      <c r="I206" s="16"/>
      <c r="J206" s="128"/>
      <c r="K206" s="353"/>
      <c r="L206" s="353"/>
      <c r="M206" s="16"/>
      <c r="N206" s="16"/>
      <c r="O206" s="16"/>
      <c r="P206" s="16"/>
      <c r="Q206" s="16"/>
      <c r="R206" s="16"/>
      <c r="S206" s="16"/>
      <c r="T206" s="16"/>
      <c r="U206" s="16"/>
      <c r="V206" s="16"/>
      <c r="W206" s="16"/>
      <c r="X206" s="16"/>
      <c r="Y206" s="16"/>
      <c r="Z206" s="16"/>
      <c r="AA206" s="16"/>
      <c r="AB206" s="16"/>
      <c r="AC206" s="16"/>
      <c r="AD206" s="51"/>
      <c r="AE206" s="51"/>
      <c r="AF206" s="51"/>
      <c r="AG206" s="51"/>
      <c r="AH206" s="51"/>
      <c r="AI206" s="51"/>
    </row>
    <row r="207" spans="5:35" customFormat="1" ht="93.6">
      <c r="E207" s="16"/>
      <c r="F207" s="348" t="s">
        <v>64</v>
      </c>
      <c r="G207" s="349" t="s">
        <v>236</v>
      </c>
      <c r="H207" s="350" t="s">
        <v>35</v>
      </c>
      <c r="I207" s="16"/>
      <c r="J207" s="631" t="s">
        <v>46</v>
      </c>
      <c r="K207" s="631"/>
      <c r="L207" s="631"/>
      <c r="M207" s="16"/>
      <c r="N207" s="16"/>
      <c r="O207" s="16"/>
      <c r="P207" s="16"/>
      <c r="Q207" s="16"/>
      <c r="R207" s="16"/>
      <c r="S207" s="16"/>
      <c r="T207" s="16"/>
      <c r="U207" s="16"/>
      <c r="V207" s="16"/>
      <c r="W207" s="16"/>
      <c r="X207" s="16"/>
      <c r="Y207" s="16"/>
      <c r="Z207" s="16"/>
      <c r="AA207" s="16"/>
      <c r="AB207" s="16"/>
      <c r="AC207" s="16"/>
      <c r="AD207" s="51"/>
      <c r="AE207" s="51"/>
      <c r="AF207" s="51"/>
      <c r="AG207" s="51"/>
      <c r="AH207" s="51"/>
      <c r="AI207" s="51"/>
    </row>
    <row r="208" spans="5:35" customFormat="1">
      <c r="E208" s="16"/>
      <c r="F208" s="352">
        <v>100</v>
      </c>
      <c r="G208" s="352">
        <v>1</v>
      </c>
      <c r="H208" s="128">
        <v>-2</v>
      </c>
      <c r="I208" s="16"/>
      <c r="J208" s="353" t="s">
        <v>120</v>
      </c>
      <c r="K208" s="353"/>
      <c r="L208" s="353"/>
      <c r="M208" s="16"/>
      <c r="N208" s="16"/>
      <c r="O208" s="16"/>
      <c r="P208" s="16"/>
      <c r="Q208" s="16"/>
      <c r="R208" s="16"/>
      <c r="S208" s="16"/>
      <c r="T208" s="16"/>
      <c r="U208" s="16"/>
      <c r="V208" s="16"/>
      <c r="W208" s="16"/>
      <c r="X208" s="16"/>
      <c r="Y208" s="16"/>
      <c r="Z208" s="16"/>
      <c r="AA208" s="16"/>
      <c r="AB208" s="16"/>
      <c r="AC208" s="16"/>
      <c r="AD208" s="51"/>
      <c r="AE208" s="51"/>
      <c r="AF208" s="51"/>
      <c r="AG208" s="51"/>
      <c r="AH208" s="51"/>
      <c r="AI208" s="51"/>
    </row>
    <row r="209" spans="5:35" customFormat="1">
      <c r="E209" s="16"/>
      <c r="F209" s="352">
        <v>101</v>
      </c>
      <c r="G209" s="352">
        <v>1</v>
      </c>
      <c r="H209" s="128">
        <v>-1</v>
      </c>
      <c r="I209" s="16"/>
      <c r="J209" s="353" t="s">
        <v>54</v>
      </c>
      <c r="K209" s="353"/>
      <c r="L209" s="353"/>
      <c r="M209" s="16"/>
      <c r="N209" s="16"/>
      <c r="O209" s="16"/>
      <c r="P209" s="16"/>
      <c r="Q209" s="16"/>
      <c r="R209" s="16"/>
      <c r="S209" s="16"/>
      <c r="T209" s="16"/>
      <c r="U209" s="16"/>
      <c r="V209" s="16"/>
      <c r="W209" s="16"/>
      <c r="X209" s="16"/>
      <c r="Y209" s="16"/>
      <c r="Z209" s="16"/>
      <c r="AA209" s="16"/>
      <c r="AB209" s="16"/>
      <c r="AC209" s="16"/>
      <c r="AD209" s="51"/>
      <c r="AE209" s="51"/>
      <c r="AF209" s="51"/>
      <c r="AG209" s="51"/>
      <c r="AH209" s="51"/>
      <c r="AI209" s="51"/>
    </row>
    <row r="210" spans="5:35" customFormat="1">
      <c r="E210" s="16"/>
      <c r="F210" s="352">
        <v>103</v>
      </c>
      <c r="G210" s="352">
        <v>1</v>
      </c>
      <c r="H210" s="128">
        <v>1</v>
      </c>
      <c r="I210" s="16"/>
      <c r="J210" s="353" t="s">
        <v>54</v>
      </c>
      <c r="K210" s="353"/>
      <c r="L210" s="353"/>
      <c r="M210" s="16"/>
      <c r="N210" s="16"/>
      <c r="O210" s="16"/>
      <c r="P210" s="16"/>
      <c r="Q210" s="16"/>
      <c r="R210" s="16"/>
      <c r="S210" s="16"/>
      <c r="T210" s="16"/>
      <c r="U210" s="16"/>
      <c r="V210" s="16"/>
      <c r="W210" s="16"/>
      <c r="X210" s="16"/>
      <c r="Y210" s="16"/>
      <c r="Z210" s="16"/>
      <c r="AA210" s="16"/>
      <c r="AB210" s="16"/>
      <c r="AC210" s="16"/>
      <c r="AD210" s="51"/>
      <c r="AE210" s="51"/>
      <c r="AF210" s="51"/>
      <c r="AG210" s="51"/>
      <c r="AH210" s="51"/>
      <c r="AI210" s="51"/>
    </row>
    <row r="211" spans="5:35" customFormat="1">
      <c r="E211" s="16"/>
      <c r="F211" s="352">
        <v>104</v>
      </c>
      <c r="G211" s="352">
        <v>1</v>
      </c>
      <c r="H211" s="128">
        <v>2</v>
      </c>
      <c r="I211" s="16"/>
      <c r="J211" s="353" t="s">
        <v>54</v>
      </c>
      <c r="K211" s="353"/>
      <c r="L211" s="353"/>
      <c r="M211" s="16"/>
      <c r="N211" s="16"/>
      <c r="O211" s="16"/>
      <c r="P211" s="16"/>
      <c r="Q211" s="16"/>
      <c r="R211" s="16"/>
      <c r="S211" s="16"/>
      <c r="T211" s="16"/>
      <c r="U211" s="16"/>
      <c r="V211" s="16"/>
      <c r="W211" s="16"/>
      <c r="X211" s="16"/>
      <c r="Y211" s="16"/>
      <c r="Z211" s="16"/>
      <c r="AA211" s="16"/>
      <c r="AB211" s="16"/>
      <c r="AC211" s="16"/>
      <c r="AD211" s="51"/>
      <c r="AE211" s="51"/>
      <c r="AF211" s="51"/>
      <c r="AG211" s="51"/>
      <c r="AH211" s="51"/>
      <c r="AI211" s="51"/>
    </row>
    <row r="212" spans="5:35" customFormat="1">
      <c r="E212" s="16"/>
      <c r="F212" s="352">
        <v>105</v>
      </c>
      <c r="G212" s="352">
        <v>2</v>
      </c>
      <c r="H212" s="128">
        <v>-2</v>
      </c>
      <c r="I212" s="16"/>
      <c r="J212" s="353" t="s">
        <v>53</v>
      </c>
      <c r="K212" s="353"/>
      <c r="L212" s="353"/>
      <c r="M212" s="16"/>
      <c r="N212" s="16"/>
      <c r="O212" s="16"/>
      <c r="P212" s="16"/>
      <c r="Q212" s="16"/>
      <c r="R212" s="16"/>
      <c r="S212" s="16"/>
      <c r="T212" s="16"/>
      <c r="U212" s="16"/>
      <c r="V212" s="16"/>
      <c r="W212" s="16"/>
      <c r="X212" s="16"/>
      <c r="Y212" s="16"/>
      <c r="Z212" s="16"/>
      <c r="AA212" s="16"/>
      <c r="AB212" s="16"/>
      <c r="AC212" s="16"/>
      <c r="AD212" s="51"/>
      <c r="AE212" s="51"/>
      <c r="AF212" s="51"/>
      <c r="AG212" s="51"/>
      <c r="AH212" s="51"/>
      <c r="AI212" s="51"/>
    </row>
    <row r="213" spans="5:35" customFormat="1">
      <c r="E213" s="16"/>
      <c r="F213" s="352">
        <v>106</v>
      </c>
      <c r="G213" s="352">
        <v>2</v>
      </c>
      <c r="H213" s="128">
        <v>-1</v>
      </c>
      <c r="I213" s="16"/>
      <c r="J213" s="353" t="s">
        <v>120</v>
      </c>
      <c r="K213" s="353"/>
      <c r="L213" s="353"/>
      <c r="M213" s="16"/>
      <c r="N213" s="16"/>
      <c r="O213" s="16"/>
      <c r="P213" s="16"/>
      <c r="Q213" s="16"/>
      <c r="R213" s="16"/>
      <c r="S213" s="16"/>
      <c r="T213" s="16"/>
      <c r="U213" s="16"/>
      <c r="V213" s="16"/>
      <c r="W213" s="16"/>
      <c r="X213" s="16"/>
      <c r="Y213" s="16"/>
      <c r="Z213" s="16"/>
      <c r="AA213" s="16"/>
      <c r="AB213" s="16"/>
      <c r="AC213" s="16"/>
      <c r="AD213" s="51"/>
      <c r="AE213" s="51"/>
      <c r="AF213" s="51"/>
      <c r="AG213" s="51"/>
      <c r="AH213" s="51"/>
      <c r="AI213" s="51"/>
    </row>
    <row r="214" spans="5:35" customFormat="1">
      <c r="E214" s="16"/>
      <c r="F214" s="352">
        <v>108</v>
      </c>
      <c r="G214" s="352">
        <v>2</v>
      </c>
      <c r="H214" s="128">
        <v>1</v>
      </c>
      <c r="I214" s="16"/>
      <c r="J214" s="353" t="s">
        <v>54</v>
      </c>
      <c r="K214" s="353"/>
      <c r="L214" s="353"/>
      <c r="M214" s="16"/>
      <c r="N214" s="16"/>
      <c r="O214" s="16"/>
      <c r="P214" s="16"/>
      <c r="Q214" s="16"/>
      <c r="R214" s="16"/>
      <c r="S214" s="16"/>
      <c r="T214" s="16"/>
      <c r="U214" s="16"/>
      <c r="V214" s="16"/>
      <c r="W214" s="16"/>
      <c r="X214" s="16"/>
      <c r="Y214" s="16"/>
      <c r="Z214" s="16"/>
      <c r="AA214" s="16"/>
      <c r="AB214" s="16"/>
      <c r="AC214" s="16"/>
      <c r="AD214" s="51"/>
      <c r="AE214" s="51"/>
      <c r="AF214" s="51"/>
      <c r="AG214" s="51"/>
      <c r="AH214" s="51"/>
      <c r="AI214" s="51"/>
    </row>
    <row r="215" spans="5:35" customFormat="1">
      <c r="E215" s="16"/>
      <c r="F215" s="352">
        <v>109</v>
      </c>
      <c r="G215" s="352">
        <v>2</v>
      </c>
      <c r="H215" s="128">
        <v>2</v>
      </c>
      <c r="I215" s="16"/>
      <c r="J215" s="353" t="s">
        <v>54</v>
      </c>
      <c r="K215" s="353"/>
      <c r="L215" s="353"/>
      <c r="M215" s="16"/>
      <c r="N215" s="16"/>
      <c r="O215" s="16"/>
      <c r="P215" s="16"/>
      <c r="Q215" s="16"/>
      <c r="R215" s="16"/>
      <c r="S215" s="16"/>
      <c r="T215" s="16"/>
      <c r="U215" s="16"/>
      <c r="V215" s="16"/>
      <c r="W215" s="16"/>
      <c r="X215" s="16"/>
      <c r="Y215" s="16"/>
      <c r="Z215" s="16"/>
      <c r="AA215" s="16"/>
      <c r="AB215" s="16"/>
      <c r="AC215" s="16"/>
      <c r="AD215" s="51"/>
      <c r="AE215" s="51"/>
      <c r="AF215" s="51"/>
      <c r="AG215" s="51"/>
      <c r="AH215" s="51"/>
      <c r="AI215" s="51"/>
    </row>
    <row r="216" spans="5:35" customFormat="1">
      <c r="E216" s="16"/>
      <c r="F216" s="352">
        <v>110</v>
      </c>
      <c r="G216" s="352">
        <v>3</v>
      </c>
      <c r="H216" s="128">
        <v>-2</v>
      </c>
      <c r="I216" s="16"/>
      <c r="J216" s="353" t="s">
        <v>55</v>
      </c>
      <c r="K216" s="353"/>
      <c r="L216" s="353"/>
      <c r="M216" s="16"/>
      <c r="N216" s="16"/>
      <c r="O216" s="16"/>
      <c r="P216" s="16"/>
      <c r="Q216" s="16"/>
      <c r="R216" s="16"/>
      <c r="S216" s="16"/>
      <c r="T216" s="16"/>
      <c r="U216" s="16"/>
      <c r="V216" s="16"/>
      <c r="W216" s="16"/>
      <c r="X216" s="16"/>
      <c r="Y216" s="16"/>
      <c r="Z216" s="16"/>
      <c r="AA216" s="16"/>
      <c r="AB216" s="16"/>
      <c r="AC216" s="16"/>
      <c r="AD216" s="51"/>
      <c r="AE216" s="51"/>
      <c r="AF216" s="51"/>
      <c r="AG216" s="51"/>
      <c r="AH216" s="51"/>
      <c r="AI216" s="51"/>
    </row>
    <row r="217" spans="5:35" customFormat="1">
      <c r="E217" s="16"/>
      <c r="F217" s="352">
        <v>111</v>
      </c>
      <c r="G217" s="352">
        <v>3</v>
      </c>
      <c r="H217" s="128">
        <v>-1</v>
      </c>
      <c r="I217" s="16"/>
      <c r="J217" s="353" t="s">
        <v>53</v>
      </c>
      <c r="K217" s="353"/>
      <c r="L217" s="353"/>
      <c r="M217" s="16"/>
      <c r="N217" s="16"/>
      <c r="O217" s="16"/>
      <c r="P217" s="16"/>
      <c r="Q217" s="16"/>
      <c r="R217" s="16"/>
      <c r="S217" s="16"/>
      <c r="T217" s="16"/>
      <c r="U217" s="16"/>
      <c r="V217" s="16"/>
      <c r="W217" s="16"/>
      <c r="X217" s="16"/>
      <c r="Y217" s="16"/>
      <c r="Z217" s="16"/>
      <c r="AA217" s="16"/>
      <c r="AB217" s="16"/>
      <c r="AC217" s="16"/>
      <c r="AD217" s="51"/>
      <c r="AE217" s="51"/>
      <c r="AF217" s="51"/>
      <c r="AG217" s="51"/>
      <c r="AH217" s="51"/>
      <c r="AI217" s="51"/>
    </row>
    <row r="218" spans="5:35" customFormat="1">
      <c r="E218" s="16"/>
      <c r="F218" s="352">
        <v>113</v>
      </c>
      <c r="G218" s="352">
        <v>3</v>
      </c>
      <c r="H218" s="128">
        <v>1</v>
      </c>
      <c r="I218" s="16"/>
      <c r="J218" s="353" t="s">
        <v>54</v>
      </c>
      <c r="K218" s="353"/>
      <c r="L218" s="353"/>
      <c r="M218" s="16"/>
      <c r="N218" s="16"/>
      <c r="O218" s="16"/>
      <c r="P218" s="16"/>
      <c r="Q218" s="16"/>
      <c r="R218" s="16"/>
      <c r="S218" s="16"/>
      <c r="T218" s="16"/>
      <c r="U218" s="16"/>
      <c r="V218" s="16"/>
      <c r="W218" s="16"/>
      <c r="X218" s="16"/>
      <c r="Y218" s="16"/>
      <c r="Z218" s="16"/>
      <c r="AA218" s="16"/>
      <c r="AB218" s="16"/>
      <c r="AC218" s="16"/>
      <c r="AD218" s="51"/>
      <c r="AE218" s="51"/>
      <c r="AF218" s="51"/>
      <c r="AG218" s="51"/>
      <c r="AH218" s="51"/>
      <c r="AI218" s="51"/>
    </row>
    <row r="219" spans="5:35" customFormat="1">
      <c r="E219" s="16"/>
      <c r="F219" s="352">
        <v>114</v>
      </c>
      <c r="G219" s="352">
        <v>3</v>
      </c>
      <c r="H219" s="128">
        <v>2</v>
      </c>
      <c r="I219" s="16"/>
      <c r="J219" s="353" t="s">
        <v>54</v>
      </c>
      <c r="K219" s="353"/>
      <c r="L219" s="353"/>
      <c r="M219" s="16"/>
      <c r="N219" s="16"/>
      <c r="O219" s="16"/>
      <c r="P219" s="16"/>
      <c r="Q219" s="16"/>
      <c r="R219" s="16"/>
      <c r="S219" s="16"/>
      <c r="T219" s="16"/>
      <c r="U219" s="16"/>
      <c r="V219" s="16"/>
      <c r="W219" s="16"/>
      <c r="X219" s="16"/>
      <c r="Y219" s="16"/>
      <c r="Z219" s="16"/>
      <c r="AA219" s="16"/>
      <c r="AB219" s="16"/>
      <c r="AC219" s="16"/>
      <c r="AD219" s="51"/>
      <c r="AE219" s="51"/>
      <c r="AF219" s="51"/>
      <c r="AG219" s="51"/>
      <c r="AH219" s="51"/>
      <c r="AI219" s="51"/>
    </row>
    <row r="220" spans="5:35" customFormat="1">
      <c r="E220" s="16"/>
      <c r="F220" s="128" t="e">
        <f t="array" ref="F220">VLOOKUP(W46&amp;W50,CHOOSE({1,2},G208:G219&amp;H208:H219,F208:F219),2,FALSE)</f>
        <v>#N/A</v>
      </c>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51"/>
      <c r="AE220" s="51"/>
      <c r="AF220" s="51"/>
      <c r="AG220" s="51"/>
      <c r="AH220" s="51"/>
      <c r="AI220" s="51"/>
    </row>
    <row r="221" spans="5:35" customFormat="1">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51"/>
      <c r="AE221" s="51"/>
      <c r="AF221" s="51"/>
      <c r="AG221" s="51"/>
      <c r="AH221" s="51"/>
      <c r="AI221" s="51"/>
    </row>
    <row r="222" spans="5:35" customFormat="1">
      <c r="E222" s="16"/>
      <c r="F222" s="354" t="s">
        <v>241</v>
      </c>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51"/>
      <c r="AE222" s="51"/>
      <c r="AF222" s="51"/>
      <c r="AG222" s="51"/>
      <c r="AH222" s="51"/>
      <c r="AI222" s="51"/>
    </row>
    <row r="223" spans="5:35">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row>
    <row r="224" spans="5:35" customFormat="1" ht="93.6">
      <c r="E224" s="16"/>
      <c r="F224" s="348" t="s">
        <v>64</v>
      </c>
      <c r="G224" s="349" t="s">
        <v>236</v>
      </c>
      <c r="H224" s="350" t="s">
        <v>35</v>
      </c>
      <c r="I224" s="350" t="s">
        <v>37</v>
      </c>
      <c r="J224" s="631" t="s">
        <v>46</v>
      </c>
      <c r="K224" s="631"/>
      <c r="L224" s="631"/>
      <c r="M224" s="16"/>
      <c r="N224" s="16"/>
      <c r="O224" s="16"/>
      <c r="P224" s="16"/>
      <c r="Q224" s="16"/>
      <c r="R224" s="16"/>
      <c r="S224" s="16"/>
      <c r="T224" s="16"/>
      <c r="U224" s="16"/>
      <c r="V224" s="16"/>
      <c r="W224" s="16"/>
      <c r="X224" s="16"/>
      <c r="Y224" s="16"/>
      <c r="Z224" s="16"/>
      <c r="AA224" s="16"/>
      <c r="AB224" s="16"/>
      <c r="AC224" s="16"/>
      <c r="AD224" s="25"/>
      <c r="AE224" s="25"/>
      <c r="AF224" s="25"/>
      <c r="AG224" s="25"/>
      <c r="AH224" s="25"/>
      <c r="AI224" s="25"/>
    </row>
    <row r="225" spans="5:29" customFormat="1">
      <c r="E225" s="16"/>
      <c r="F225" s="352">
        <v>115</v>
      </c>
      <c r="G225" s="352">
        <v>1</v>
      </c>
      <c r="H225" s="128">
        <v>1</v>
      </c>
      <c r="I225" s="128">
        <v>-1</v>
      </c>
      <c r="J225" s="353" t="s">
        <v>54</v>
      </c>
      <c r="K225" s="353"/>
      <c r="L225" s="353"/>
      <c r="M225" s="16"/>
      <c r="N225" s="16"/>
      <c r="O225" s="16"/>
      <c r="P225" s="16"/>
      <c r="Q225" s="16"/>
      <c r="R225" s="16"/>
      <c r="S225" s="16"/>
      <c r="T225" s="16"/>
      <c r="U225" s="16"/>
      <c r="V225" s="16"/>
      <c r="W225" s="16"/>
      <c r="X225" s="16"/>
      <c r="Y225" s="16"/>
      <c r="Z225" s="16"/>
      <c r="AA225" s="16"/>
      <c r="AB225" s="16"/>
      <c r="AC225" s="16"/>
    </row>
    <row r="226" spans="5:29" customFormat="1">
      <c r="E226" s="16"/>
      <c r="F226" s="352">
        <v>116</v>
      </c>
      <c r="G226" s="352">
        <v>1</v>
      </c>
      <c r="H226" s="128">
        <v>1</v>
      </c>
      <c r="I226" s="128">
        <v>0</v>
      </c>
      <c r="J226" s="353" t="s">
        <v>54</v>
      </c>
      <c r="K226" s="353"/>
      <c r="L226" s="353"/>
      <c r="M226" s="16"/>
      <c r="N226" s="16"/>
      <c r="O226" s="16"/>
      <c r="P226" s="16"/>
      <c r="Q226" s="16"/>
      <c r="R226" s="16"/>
      <c r="S226" s="16"/>
      <c r="T226" s="16"/>
      <c r="U226" s="16"/>
      <c r="V226" s="16"/>
      <c r="W226" s="16"/>
      <c r="X226" s="16"/>
      <c r="Y226" s="16"/>
      <c r="Z226" s="16"/>
      <c r="AA226" s="16"/>
      <c r="AB226" s="16"/>
      <c r="AC226" s="16"/>
    </row>
    <row r="227" spans="5:29" customFormat="1">
      <c r="E227" s="16"/>
      <c r="F227" s="352">
        <v>117</v>
      </c>
      <c r="G227" s="352">
        <v>1</v>
      </c>
      <c r="H227" s="128">
        <v>1</v>
      </c>
      <c r="I227" s="128">
        <v>1</v>
      </c>
      <c r="J227" s="353" t="s">
        <v>54</v>
      </c>
      <c r="K227" s="353"/>
      <c r="L227" s="353"/>
      <c r="M227" s="16"/>
      <c r="N227" s="16"/>
      <c r="O227" s="16"/>
      <c r="P227" s="16"/>
      <c r="Q227" s="16"/>
      <c r="R227" s="16"/>
      <c r="S227" s="16"/>
      <c r="T227" s="16"/>
      <c r="U227" s="16"/>
      <c r="V227" s="16"/>
      <c r="W227" s="16"/>
      <c r="X227" s="16"/>
      <c r="Y227" s="16"/>
      <c r="Z227" s="16"/>
      <c r="AA227" s="16"/>
      <c r="AB227" s="16"/>
      <c r="AC227" s="16"/>
    </row>
    <row r="228" spans="5:29" customFormat="1">
      <c r="E228" s="16"/>
      <c r="F228" s="352">
        <v>118</v>
      </c>
      <c r="G228" s="352">
        <v>1</v>
      </c>
      <c r="H228" s="128">
        <v>2</v>
      </c>
      <c r="I228" s="128">
        <v>-1</v>
      </c>
      <c r="J228" s="353" t="s">
        <v>120</v>
      </c>
      <c r="K228" s="353"/>
      <c r="L228" s="353"/>
      <c r="M228" s="16"/>
      <c r="N228" s="16"/>
      <c r="O228" s="16"/>
      <c r="P228" s="16"/>
      <c r="Q228" s="16"/>
      <c r="R228" s="16"/>
      <c r="S228" s="16"/>
      <c r="T228" s="16"/>
      <c r="U228" s="16"/>
      <c r="V228" s="16"/>
      <c r="W228" s="16"/>
      <c r="X228" s="16"/>
      <c r="Y228" s="16"/>
      <c r="Z228" s="16"/>
      <c r="AA228" s="16"/>
      <c r="AB228" s="16"/>
      <c r="AC228" s="16"/>
    </row>
    <row r="229" spans="5:29" customFormat="1">
      <c r="E229" s="16"/>
      <c r="F229" s="352">
        <v>119</v>
      </c>
      <c r="G229" s="352">
        <v>1</v>
      </c>
      <c r="H229" s="128">
        <v>2</v>
      </c>
      <c r="I229" s="128">
        <v>0</v>
      </c>
      <c r="J229" s="353" t="s">
        <v>54</v>
      </c>
      <c r="K229" s="353"/>
      <c r="L229" s="353"/>
      <c r="M229" s="16"/>
      <c r="N229" s="16"/>
      <c r="O229" s="16"/>
      <c r="P229" s="16"/>
      <c r="Q229" s="16"/>
      <c r="R229" s="16"/>
      <c r="S229" s="16"/>
      <c r="T229" s="16"/>
      <c r="U229" s="16"/>
      <c r="V229" s="16"/>
      <c r="W229" s="16"/>
      <c r="X229" s="16"/>
      <c r="Y229" s="16"/>
      <c r="Z229" s="16"/>
      <c r="AA229" s="16"/>
      <c r="AB229" s="16"/>
      <c r="AC229" s="16"/>
    </row>
    <row r="230" spans="5:29" customFormat="1">
      <c r="E230" s="16"/>
      <c r="F230" s="352">
        <v>120</v>
      </c>
      <c r="G230" s="352">
        <v>1</v>
      </c>
      <c r="H230" s="128">
        <v>2</v>
      </c>
      <c r="I230" s="128">
        <v>1</v>
      </c>
      <c r="J230" s="353" t="s">
        <v>54</v>
      </c>
      <c r="K230" s="353"/>
      <c r="L230" s="353"/>
      <c r="M230" s="16"/>
      <c r="N230" s="16"/>
      <c r="O230" s="16"/>
      <c r="P230" s="16"/>
      <c r="Q230" s="16"/>
      <c r="R230" s="16"/>
      <c r="S230" s="16"/>
      <c r="T230" s="16"/>
      <c r="U230" s="16"/>
      <c r="V230" s="16"/>
      <c r="W230" s="16"/>
      <c r="X230" s="16"/>
      <c r="Y230" s="16"/>
      <c r="Z230" s="16"/>
      <c r="AA230" s="16"/>
      <c r="AB230" s="16"/>
      <c r="AC230" s="16"/>
    </row>
    <row r="231" spans="5:29" customFormat="1">
      <c r="E231" s="16"/>
      <c r="F231" s="352">
        <v>121</v>
      </c>
      <c r="G231" s="352">
        <v>1</v>
      </c>
      <c r="H231" s="128">
        <v>3</v>
      </c>
      <c r="I231" s="128">
        <v>-1</v>
      </c>
      <c r="J231" s="353" t="s">
        <v>53</v>
      </c>
      <c r="K231" s="353"/>
      <c r="L231" s="353"/>
      <c r="M231" s="16"/>
      <c r="N231" s="16"/>
      <c r="O231" s="16"/>
      <c r="P231" s="16"/>
      <c r="Q231" s="16"/>
      <c r="R231" s="16"/>
      <c r="S231" s="16"/>
      <c r="T231" s="16"/>
      <c r="U231" s="16"/>
      <c r="V231" s="16"/>
      <c r="W231" s="16"/>
      <c r="X231" s="16"/>
      <c r="Y231" s="16"/>
      <c r="Z231" s="16"/>
      <c r="AA231" s="16"/>
      <c r="AB231" s="16"/>
      <c r="AC231" s="16"/>
    </row>
    <row r="232" spans="5:29" customFormat="1">
      <c r="E232" s="16"/>
      <c r="F232" s="352">
        <v>122</v>
      </c>
      <c r="G232" s="352">
        <v>1</v>
      </c>
      <c r="H232" s="128">
        <v>3</v>
      </c>
      <c r="I232" s="128">
        <v>0</v>
      </c>
      <c r="J232" s="353" t="s">
        <v>54</v>
      </c>
      <c r="K232" s="353"/>
      <c r="L232" s="353"/>
      <c r="M232" s="16"/>
      <c r="N232" s="16"/>
      <c r="O232" s="16"/>
      <c r="P232" s="16"/>
      <c r="Q232" s="16"/>
      <c r="R232" s="16"/>
      <c r="S232" s="16"/>
      <c r="T232" s="16"/>
      <c r="U232" s="16"/>
      <c r="V232" s="16"/>
      <c r="W232" s="16"/>
      <c r="X232" s="16"/>
      <c r="Y232" s="16"/>
      <c r="Z232" s="16"/>
      <c r="AA232" s="16"/>
      <c r="AB232" s="16"/>
      <c r="AC232" s="16"/>
    </row>
    <row r="233" spans="5:29" customFormat="1">
      <c r="E233" s="16"/>
      <c r="F233" s="352">
        <v>123</v>
      </c>
      <c r="G233" s="352">
        <v>1</v>
      </c>
      <c r="H233" s="128">
        <v>3</v>
      </c>
      <c r="I233" s="128">
        <v>1</v>
      </c>
      <c r="J233" s="353" t="s">
        <v>54</v>
      </c>
      <c r="K233" s="353"/>
      <c r="L233" s="353"/>
      <c r="M233" s="16"/>
      <c r="N233" s="16"/>
      <c r="O233" s="16"/>
      <c r="P233" s="16"/>
      <c r="Q233" s="16"/>
      <c r="R233" s="16"/>
      <c r="S233" s="16"/>
      <c r="T233" s="16"/>
      <c r="U233" s="16"/>
      <c r="V233" s="16"/>
      <c r="W233" s="16"/>
      <c r="X233" s="16"/>
      <c r="Y233" s="16"/>
      <c r="Z233" s="16"/>
      <c r="AA233" s="16"/>
      <c r="AB233" s="16"/>
      <c r="AC233" s="16"/>
    </row>
    <row r="234" spans="5:29" customFormat="1">
      <c r="E234" s="16"/>
      <c r="F234" s="352">
        <v>124</v>
      </c>
      <c r="G234" s="352">
        <v>2</v>
      </c>
      <c r="H234" s="128">
        <v>1</v>
      </c>
      <c r="I234" s="128">
        <v>-1</v>
      </c>
      <c r="J234" s="353" t="s">
        <v>120</v>
      </c>
      <c r="K234" s="353"/>
      <c r="L234" s="353"/>
      <c r="M234" s="16"/>
      <c r="N234" s="16"/>
      <c r="O234" s="16"/>
      <c r="P234" s="16"/>
      <c r="Q234" s="16"/>
      <c r="R234" s="16"/>
      <c r="S234" s="16"/>
      <c r="T234" s="16"/>
      <c r="U234" s="16"/>
      <c r="V234" s="16"/>
      <c r="W234" s="16"/>
      <c r="X234" s="16"/>
      <c r="Y234" s="16"/>
      <c r="Z234" s="16"/>
      <c r="AA234" s="16"/>
      <c r="AB234" s="16"/>
      <c r="AC234" s="16"/>
    </row>
    <row r="235" spans="5:29" customFormat="1">
      <c r="E235" s="16"/>
      <c r="F235" s="352">
        <v>125</v>
      </c>
      <c r="G235" s="352">
        <v>2</v>
      </c>
      <c r="H235" s="128">
        <v>1</v>
      </c>
      <c r="I235" s="128">
        <v>0</v>
      </c>
      <c r="J235" s="353" t="s">
        <v>54</v>
      </c>
      <c r="K235" s="353"/>
      <c r="L235" s="353"/>
      <c r="M235" s="16"/>
      <c r="N235" s="16"/>
      <c r="O235" s="16"/>
      <c r="P235" s="16"/>
      <c r="Q235" s="16"/>
      <c r="R235" s="16"/>
      <c r="S235" s="16"/>
      <c r="T235" s="16"/>
      <c r="U235" s="16"/>
      <c r="V235" s="16"/>
      <c r="W235" s="16"/>
      <c r="X235" s="16"/>
      <c r="Y235" s="16"/>
      <c r="Z235" s="16"/>
      <c r="AA235" s="16"/>
      <c r="AB235" s="16"/>
      <c r="AC235" s="16"/>
    </row>
    <row r="236" spans="5:29" customFormat="1">
      <c r="E236" s="16"/>
      <c r="F236" s="352">
        <v>126</v>
      </c>
      <c r="G236" s="352">
        <v>2</v>
      </c>
      <c r="H236" s="128">
        <v>1</v>
      </c>
      <c r="I236" s="128">
        <v>1</v>
      </c>
      <c r="J236" s="353" t="s">
        <v>54</v>
      </c>
      <c r="K236" s="353"/>
      <c r="L236" s="353"/>
      <c r="M236" s="16"/>
      <c r="N236" s="16"/>
      <c r="O236" s="16"/>
      <c r="P236" s="16"/>
      <c r="Q236" s="16"/>
      <c r="R236" s="16"/>
      <c r="S236" s="16"/>
      <c r="T236" s="16"/>
      <c r="U236" s="16"/>
      <c r="V236" s="16"/>
      <c r="W236" s="16"/>
      <c r="X236" s="16"/>
      <c r="Y236" s="16"/>
      <c r="Z236" s="16"/>
      <c r="AA236" s="16"/>
      <c r="AB236" s="16"/>
      <c r="AC236" s="16"/>
    </row>
    <row r="237" spans="5:29" customFormat="1">
      <c r="E237" s="16"/>
      <c r="F237" s="352">
        <v>127</v>
      </c>
      <c r="G237" s="352">
        <v>2</v>
      </c>
      <c r="H237" s="128">
        <v>2</v>
      </c>
      <c r="I237" s="128">
        <v>-1</v>
      </c>
      <c r="J237" s="353" t="s">
        <v>53</v>
      </c>
      <c r="K237" s="353"/>
      <c r="L237" s="353"/>
      <c r="M237" s="16"/>
      <c r="N237" s="16"/>
      <c r="O237" s="16"/>
      <c r="P237" s="16"/>
      <c r="Q237" s="16"/>
      <c r="R237" s="16"/>
      <c r="S237" s="16"/>
      <c r="T237" s="16"/>
      <c r="U237" s="16"/>
      <c r="V237" s="16"/>
      <c r="W237" s="16"/>
      <c r="X237" s="16"/>
      <c r="Y237" s="16"/>
      <c r="Z237" s="16"/>
      <c r="AA237" s="16"/>
      <c r="AB237" s="16"/>
      <c r="AC237" s="16"/>
    </row>
    <row r="238" spans="5:29" customFormat="1">
      <c r="E238" s="16"/>
      <c r="F238" s="352">
        <v>128</v>
      </c>
      <c r="G238" s="352">
        <v>2</v>
      </c>
      <c r="H238" s="128">
        <v>2</v>
      </c>
      <c r="I238" s="128">
        <v>0</v>
      </c>
      <c r="J238" s="353" t="s">
        <v>120</v>
      </c>
      <c r="K238" s="353"/>
      <c r="L238" s="353"/>
      <c r="M238" s="16"/>
      <c r="N238" s="16"/>
      <c r="O238" s="16"/>
      <c r="P238" s="16"/>
      <c r="Q238" s="16"/>
      <c r="R238" s="16"/>
      <c r="S238" s="16"/>
      <c r="T238" s="16"/>
      <c r="U238" s="16"/>
      <c r="V238" s="16"/>
      <c r="W238" s="16"/>
      <c r="X238" s="16"/>
      <c r="Y238" s="16"/>
      <c r="Z238" s="16"/>
      <c r="AA238" s="16"/>
      <c r="AB238" s="16"/>
      <c r="AC238" s="16"/>
    </row>
    <row r="239" spans="5:29" customFormat="1">
      <c r="E239" s="16"/>
      <c r="F239" s="352">
        <v>129</v>
      </c>
      <c r="G239" s="352">
        <v>2</v>
      </c>
      <c r="H239" s="128">
        <v>2</v>
      </c>
      <c r="I239" s="128">
        <v>1</v>
      </c>
      <c r="J239" s="353" t="s">
        <v>54</v>
      </c>
      <c r="K239" s="353"/>
      <c r="L239" s="353"/>
      <c r="M239" s="16"/>
      <c r="N239" s="16"/>
      <c r="O239" s="16"/>
      <c r="P239" s="16"/>
      <c r="Q239" s="16"/>
      <c r="R239" s="16"/>
      <c r="S239" s="16"/>
      <c r="T239" s="16"/>
      <c r="U239" s="16"/>
      <c r="V239" s="16"/>
      <c r="W239" s="16"/>
      <c r="X239" s="16"/>
      <c r="Y239" s="16"/>
      <c r="Z239" s="16"/>
      <c r="AA239" s="16"/>
      <c r="AB239" s="16"/>
      <c r="AC239" s="16"/>
    </row>
    <row r="240" spans="5:29" customFormat="1">
      <c r="E240" s="16"/>
      <c r="F240" s="352">
        <v>130</v>
      </c>
      <c r="G240" s="352">
        <v>2</v>
      </c>
      <c r="H240" s="128">
        <v>3</v>
      </c>
      <c r="I240" s="128">
        <v>-1</v>
      </c>
      <c r="J240" s="353" t="s">
        <v>55</v>
      </c>
      <c r="K240" s="353"/>
      <c r="L240" s="353"/>
      <c r="M240" s="16"/>
      <c r="N240" s="16"/>
      <c r="O240" s="16"/>
      <c r="P240" s="16"/>
      <c r="Q240" s="16"/>
      <c r="R240" s="16"/>
      <c r="S240" s="16"/>
      <c r="T240" s="16"/>
      <c r="U240" s="16"/>
      <c r="V240" s="16"/>
      <c r="W240" s="16"/>
      <c r="X240" s="16"/>
      <c r="Y240" s="16"/>
      <c r="Z240" s="16"/>
      <c r="AA240" s="16"/>
      <c r="AB240" s="16"/>
      <c r="AC240" s="16"/>
    </row>
    <row r="241" spans="5:29" customFormat="1">
      <c r="E241" s="16"/>
      <c r="F241" s="352">
        <v>131</v>
      </c>
      <c r="G241" s="352">
        <v>2</v>
      </c>
      <c r="H241" s="128">
        <v>3</v>
      </c>
      <c r="I241" s="128">
        <v>0</v>
      </c>
      <c r="J241" s="353" t="s">
        <v>120</v>
      </c>
      <c r="K241" s="353"/>
      <c r="L241" s="353"/>
      <c r="M241" s="16"/>
      <c r="N241" s="16"/>
      <c r="O241" s="16"/>
      <c r="P241" s="16"/>
      <c r="Q241" s="16"/>
      <c r="R241" s="16"/>
      <c r="S241" s="16"/>
      <c r="T241" s="16"/>
      <c r="U241" s="16"/>
      <c r="V241" s="16"/>
      <c r="W241" s="16"/>
      <c r="X241" s="16"/>
      <c r="Y241" s="16"/>
      <c r="Z241" s="16"/>
      <c r="AA241" s="16"/>
      <c r="AB241" s="16"/>
      <c r="AC241" s="16"/>
    </row>
    <row r="242" spans="5:29" customFormat="1">
      <c r="E242" s="16"/>
      <c r="F242" s="352">
        <v>132</v>
      </c>
      <c r="G242" s="352">
        <v>2</v>
      </c>
      <c r="H242" s="128">
        <v>3</v>
      </c>
      <c r="I242" s="128">
        <v>1</v>
      </c>
      <c r="J242" s="353" t="s">
        <v>54</v>
      </c>
      <c r="K242" s="353"/>
      <c r="L242" s="353"/>
      <c r="M242" s="16"/>
      <c r="N242" s="16"/>
      <c r="O242" s="16"/>
      <c r="P242" s="16"/>
      <c r="Q242" s="16"/>
      <c r="R242" s="16"/>
      <c r="S242" s="16"/>
      <c r="T242" s="16"/>
      <c r="U242" s="16"/>
      <c r="V242" s="16"/>
      <c r="W242" s="16"/>
      <c r="X242" s="16"/>
      <c r="Y242" s="16"/>
      <c r="Z242" s="16"/>
      <c r="AA242" s="16"/>
      <c r="AB242" s="16"/>
      <c r="AC242" s="16"/>
    </row>
    <row r="243" spans="5:29" customFormat="1">
      <c r="E243" s="16"/>
      <c r="F243" s="352">
        <v>133</v>
      </c>
      <c r="G243" s="352">
        <v>3</v>
      </c>
      <c r="H243" s="128">
        <v>1</v>
      </c>
      <c r="I243" s="128">
        <v>-1</v>
      </c>
      <c r="J243" s="353" t="s">
        <v>53</v>
      </c>
      <c r="K243" s="353"/>
      <c r="L243" s="353"/>
      <c r="M243" s="16"/>
      <c r="N243" s="16"/>
      <c r="O243" s="16"/>
      <c r="P243" s="16"/>
      <c r="Q243" s="16"/>
      <c r="R243" s="16"/>
      <c r="S243" s="16"/>
      <c r="T243" s="16"/>
      <c r="U243" s="16"/>
      <c r="V243" s="16"/>
      <c r="W243" s="16"/>
      <c r="X243" s="16"/>
      <c r="Y243" s="16"/>
      <c r="Z243" s="16"/>
      <c r="AA243" s="16"/>
      <c r="AB243" s="16"/>
      <c r="AC243" s="16"/>
    </row>
    <row r="244" spans="5:29" customFormat="1">
      <c r="E244" s="16"/>
      <c r="F244" s="352">
        <v>134</v>
      </c>
      <c r="G244" s="352">
        <v>3</v>
      </c>
      <c r="H244" s="128">
        <v>1</v>
      </c>
      <c r="I244" s="128">
        <v>0</v>
      </c>
      <c r="J244" s="353" t="s">
        <v>120</v>
      </c>
      <c r="K244" s="353"/>
      <c r="L244" s="353"/>
      <c r="M244" s="16"/>
      <c r="N244" s="16"/>
      <c r="O244" s="16"/>
      <c r="P244" s="16"/>
      <c r="Q244" s="16"/>
      <c r="R244" s="16"/>
      <c r="S244" s="16"/>
      <c r="T244" s="16"/>
      <c r="U244" s="16"/>
      <c r="V244" s="16"/>
      <c r="W244" s="16"/>
      <c r="X244" s="16"/>
      <c r="Y244" s="16"/>
      <c r="Z244" s="16"/>
      <c r="AA244" s="16"/>
      <c r="AB244" s="16"/>
      <c r="AC244" s="16"/>
    </row>
    <row r="245" spans="5:29" customFormat="1">
      <c r="E245" s="16"/>
      <c r="F245" s="352">
        <v>135</v>
      </c>
      <c r="G245" s="352">
        <v>3</v>
      </c>
      <c r="H245" s="128">
        <v>1</v>
      </c>
      <c r="I245" s="128">
        <v>1</v>
      </c>
      <c r="J245" s="353" t="s">
        <v>54</v>
      </c>
      <c r="K245" s="353"/>
      <c r="L245" s="353"/>
      <c r="M245" s="16"/>
      <c r="N245" s="16"/>
      <c r="O245" s="16"/>
      <c r="P245" s="16"/>
      <c r="Q245" s="16"/>
      <c r="R245" s="16"/>
      <c r="S245" s="16"/>
      <c r="T245" s="16"/>
      <c r="U245" s="16"/>
      <c r="V245" s="16"/>
      <c r="W245" s="16"/>
      <c r="X245" s="16"/>
      <c r="Y245" s="16"/>
      <c r="Z245" s="16"/>
      <c r="AA245" s="16"/>
      <c r="AB245" s="16"/>
      <c r="AC245" s="16"/>
    </row>
    <row r="246" spans="5:29" customFormat="1">
      <c r="E246" s="16"/>
      <c r="F246" s="352">
        <v>136</v>
      </c>
      <c r="G246" s="352">
        <v>3</v>
      </c>
      <c r="H246" s="128">
        <v>2</v>
      </c>
      <c r="I246" s="128">
        <v>-1</v>
      </c>
      <c r="J246" s="353" t="s">
        <v>55</v>
      </c>
      <c r="K246" s="353"/>
      <c r="L246" s="353"/>
      <c r="M246" s="16"/>
      <c r="N246" s="16"/>
      <c r="O246" s="16"/>
      <c r="P246" s="16"/>
      <c r="Q246" s="16"/>
      <c r="R246" s="16"/>
      <c r="S246" s="16"/>
      <c r="T246" s="16"/>
      <c r="U246" s="16"/>
      <c r="V246" s="16"/>
      <c r="W246" s="16"/>
      <c r="X246" s="16"/>
      <c r="Y246" s="16"/>
      <c r="Z246" s="16"/>
      <c r="AA246" s="16"/>
      <c r="AB246" s="16"/>
      <c r="AC246" s="16"/>
    </row>
    <row r="247" spans="5:29" customFormat="1">
      <c r="E247" s="16"/>
      <c r="F247" s="352">
        <v>137</v>
      </c>
      <c r="G247" s="352">
        <v>3</v>
      </c>
      <c r="H247" s="128">
        <v>2</v>
      </c>
      <c r="I247" s="128">
        <v>0</v>
      </c>
      <c r="J247" s="353" t="s">
        <v>53</v>
      </c>
      <c r="K247" s="353"/>
      <c r="L247" s="353"/>
      <c r="M247" s="16"/>
      <c r="N247" s="16"/>
      <c r="O247" s="16"/>
      <c r="P247" s="16"/>
      <c r="Q247" s="16"/>
      <c r="R247" s="16"/>
      <c r="S247" s="16"/>
      <c r="T247" s="16"/>
      <c r="U247" s="16"/>
      <c r="V247" s="16"/>
      <c r="W247" s="16"/>
      <c r="X247" s="16"/>
      <c r="Y247" s="16"/>
      <c r="Z247" s="16"/>
      <c r="AA247" s="16"/>
      <c r="AB247" s="16"/>
      <c r="AC247" s="16"/>
    </row>
    <row r="248" spans="5:29" customFormat="1">
      <c r="E248" s="16"/>
      <c r="F248" s="352">
        <v>138</v>
      </c>
      <c r="G248" s="352">
        <v>3</v>
      </c>
      <c r="H248" s="128">
        <v>2</v>
      </c>
      <c r="I248" s="128">
        <v>1</v>
      </c>
      <c r="J248" s="353" t="s">
        <v>54</v>
      </c>
      <c r="K248" s="353"/>
      <c r="L248" s="353"/>
      <c r="M248" s="16"/>
      <c r="N248" s="16"/>
      <c r="O248" s="16"/>
      <c r="P248" s="16"/>
      <c r="Q248" s="16"/>
      <c r="R248" s="16"/>
      <c r="S248" s="16"/>
      <c r="T248" s="16"/>
      <c r="U248" s="16"/>
      <c r="V248" s="16"/>
      <c r="W248" s="16"/>
      <c r="X248" s="16"/>
      <c r="Y248" s="16"/>
      <c r="Z248" s="16"/>
      <c r="AA248" s="16"/>
      <c r="AB248" s="16"/>
      <c r="AC248" s="16"/>
    </row>
    <row r="249" spans="5:29" customFormat="1">
      <c r="E249" s="16"/>
      <c r="F249" s="352">
        <v>139</v>
      </c>
      <c r="G249" s="352">
        <v>3</v>
      </c>
      <c r="H249" s="128">
        <v>3</v>
      </c>
      <c r="I249" s="128">
        <v>-1</v>
      </c>
      <c r="J249" s="353" t="s">
        <v>55</v>
      </c>
      <c r="K249" s="353"/>
      <c r="L249" s="353"/>
      <c r="M249" s="16"/>
      <c r="N249" s="16"/>
      <c r="O249" s="16"/>
      <c r="P249" s="16"/>
      <c r="Q249" s="16"/>
      <c r="R249" s="16"/>
      <c r="S249" s="16"/>
      <c r="T249" s="16"/>
      <c r="U249" s="16"/>
      <c r="V249" s="16"/>
      <c r="W249" s="16"/>
      <c r="X249" s="16"/>
      <c r="Y249" s="16"/>
      <c r="Z249" s="16"/>
      <c r="AA249" s="16"/>
      <c r="AB249" s="16"/>
      <c r="AC249" s="16"/>
    </row>
    <row r="250" spans="5:29" customFormat="1">
      <c r="E250" s="16"/>
      <c r="F250" s="352">
        <v>140</v>
      </c>
      <c r="G250" s="352">
        <v>3</v>
      </c>
      <c r="H250" s="128">
        <v>3</v>
      </c>
      <c r="I250" s="128">
        <v>0</v>
      </c>
      <c r="J250" s="353" t="s">
        <v>53</v>
      </c>
      <c r="K250" s="353"/>
      <c r="L250" s="353"/>
      <c r="M250" s="16"/>
      <c r="N250" s="16"/>
      <c r="O250" s="16"/>
      <c r="P250" s="16"/>
      <c r="Q250" s="16"/>
      <c r="R250" s="16"/>
      <c r="S250" s="16"/>
      <c r="T250" s="16"/>
      <c r="U250" s="16"/>
      <c r="V250" s="16"/>
      <c r="W250" s="16"/>
      <c r="X250" s="16"/>
      <c r="Y250" s="16"/>
      <c r="Z250" s="16"/>
      <c r="AA250" s="16"/>
      <c r="AB250" s="16"/>
      <c r="AC250" s="16"/>
    </row>
    <row r="251" spans="5:29" customFormat="1">
      <c r="E251" s="16"/>
      <c r="F251" s="352">
        <v>141</v>
      </c>
      <c r="G251" s="352">
        <v>3</v>
      </c>
      <c r="H251" s="128">
        <v>3</v>
      </c>
      <c r="I251" s="128">
        <v>1</v>
      </c>
      <c r="J251" s="353" t="s">
        <v>54</v>
      </c>
      <c r="K251" s="353"/>
      <c r="L251" s="353"/>
      <c r="M251" s="16"/>
      <c r="N251" s="16"/>
      <c r="O251" s="16"/>
      <c r="P251" s="16"/>
      <c r="Q251" s="16"/>
      <c r="R251" s="16"/>
      <c r="S251" s="16"/>
      <c r="T251" s="16"/>
      <c r="U251" s="16"/>
      <c r="V251" s="16"/>
      <c r="W251" s="16"/>
      <c r="X251" s="16"/>
      <c r="Y251" s="16"/>
      <c r="Z251" s="16"/>
      <c r="AA251" s="16"/>
      <c r="AB251" s="16"/>
      <c r="AC251" s="16"/>
    </row>
    <row r="252" spans="5:29" customFormat="1">
      <c r="E252" s="16"/>
      <c r="F252" s="128" t="e">
        <f t="array" ref="F252">VLOOKUP(W54&amp;W55&amp;W56,CHOOSE({1,2,3},G225:G251&amp;H225:H251&amp;I225:I251,F225:F251),2,FALSE)</f>
        <v>#N/A</v>
      </c>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row>
    <row r="253" spans="5:29">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row>
    <row r="254" spans="5:29" customFormat="1">
      <c r="E254" s="16"/>
      <c r="F254" s="354" t="s">
        <v>242</v>
      </c>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row>
    <row r="255" spans="5:29">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row>
    <row r="256" spans="5:29" customFormat="1" ht="93.6">
      <c r="E256" s="16"/>
      <c r="F256" s="348" t="s">
        <v>64</v>
      </c>
      <c r="G256" s="349" t="s">
        <v>236</v>
      </c>
      <c r="H256" s="350" t="s">
        <v>35</v>
      </c>
      <c r="I256" s="350" t="s">
        <v>37</v>
      </c>
      <c r="J256" s="631" t="s">
        <v>46</v>
      </c>
      <c r="K256" s="631"/>
      <c r="L256" s="631"/>
      <c r="M256" s="16"/>
      <c r="N256" s="16"/>
      <c r="O256" s="16"/>
      <c r="P256" s="16"/>
      <c r="Q256" s="16"/>
      <c r="R256" s="16"/>
      <c r="S256" s="16"/>
      <c r="T256" s="16"/>
      <c r="U256" s="16"/>
      <c r="V256" s="16"/>
      <c r="W256" s="16"/>
      <c r="X256" s="16"/>
      <c r="Y256" s="16"/>
      <c r="Z256" s="16"/>
      <c r="AA256" s="16"/>
      <c r="AB256" s="16"/>
      <c r="AC256" s="16"/>
    </row>
    <row r="257" spans="5:29" customFormat="1">
      <c r="E257" s="16"/>
      <c r="F257" s="352">
        <v>142</v>
      </c>
      <c r="G257" s="352">
        <v>1</v>
      </c>
      <c r="H257" s="128">
        <v>1</v>
      </c>
      <c r="I257" s="128">
        <v>-1</v>
      </c>
      <c r="J257" s="353" t="s">
        <v>120</v>
      </c>
      <c r="K257" s="353"/>
      <c r="L257" s="353"/>
      <c r="M257" s="16"/>
      <c r="N257" s="16"/>
      <c r="O257" s="16"/>
      <c r="P257" s="16"/>
      <c r="Q257" s="16"/>
      <c r="R257" s="16"/>
      <c r="S257" s="16"/>
      <c r="T257" s="16"/>
      <c r="U257" s="16"/>
      <c r="V257" s="16"/>
      <c r="W257" s="16"/>
      <c r="X257" s="16"/>
      <c r="Y257" s="16"/>
      <c r="Z257" s="16"/>
      <c r="AA257" s="16"/>
      <c r="AB257" s="16"/>
      <c r="AC257" s="16"/>
    </row>
    <row r="258" spans="5:29" customFormat="1">
      <c r="E258" s="16"/>
      <c r="F258" s="352">
        <v>143</v>
      </c>
      <c r="G258" s="352">
        <v>1</v>
      </c>
      <c r="H258" s="128">
        <v>1</v>
      </c>
      <c r="I258" s="128">
        <v>0</v>
      </c>
      <c r="J258" s="353" t="s">
        <v>54</v>
      </c>
      <c r="K258" s="353"/>
      <c r="L258" s="353"/>
      <c r="M258" s="16"/>
      <c r="N258" s="16"/>
      <c r="O258" s="16"/>
      <c r="P258" s="16"/>
      <c r="Q258" s="16"/>
      <c r="R258" s="16"/>
      <c r="S258" s="16"/>
      <c r="T258" s="16"/>
      <c r="U258" s="16"/>
      <c r="V258" s="16"/>
      <c r="W258" s="16"/>
      <c r="X258" s="16"/>
      <c r="Y258" s="16"/>
      <c r="Z258" s="16"/>
      <c r="AA258" s="16"/>
      <c r="AB258" s="16"/>
      <c r="AC258" s="16"/>
    </row>
    <row r="259" spans="5:29" customFormat="1">
      <c r="E259" s="16"/>
      <c r="F259" s="352">
        <v>144</v>
      </c>
      <c r="G259" s="352">
        <v>1</v>
      </c>
      <c r="H259" s="128">
        <v>1</v>
      </c>
      <c r="I259" s="128">
        <v>1</v>
      </c>
      <c r="J259" s="353" t="s">
        <v>54</v>
      </c>
      <c r="K259" s="353"/>
      <c r="L259" s="353"/>
      <c r="M259" s="16"/>
      <c r="N259" s="16"/>
      <c r="O259" s="16"/>
      <c r="P259" s="16"/>
      <c r="Q259" s="16"/>
      <c r="R259" s="16"/>
      <c r="S259" s="16"/>
      <c r="T259" s="16"/>
      <c r="U259" s="16"/>
      <c r="V259" s="16"/>
      <c r="W259" s="16"/>
      <c r="X259" s="16"/>
      <c r="Y259" s="16"/>
      <c r="Z259" s="16"/>
      <c r="AA259" s="16"/>
      <c r="AB259" s="16"/>
      <c r="AC259" s="16"/>
    </row>
    <row r="260" spans="5:29" customFormat="1">
      <c r="E260" s="16"/>
      <c r="F260" s="352">
        <v>145</v>
      </c>
      <c r="G260" s="352">
        <v>1</v>
      </c>
      <c r="H260" s="128">
        <v>2</v>
      </c>
      <c r="I260" s="128">
        <v>-1</v>
      </c>
      <c r="J260" s="353" t="s">
        <v>120</v>
      </c>
      <c r="K260" s="353"/>
      <c r="L260" s="353"/>
      <c r="M260" s="16"/>
      <c r="N260" s="16"/>
      <c r="O260" s="16"/>
      <c r="P260" s="16"/>
      <c r="Q260" s="16"/>
      <c r="R260" s="16"/>
      <c r="S260" s="16"/>
      <c r="T260" s="16"/>
      <c r="U260" s="16"/>
      <c r="V260" s="16"/>
      <c r="W260" s="16"/>
      <c r="X260" s="16"/>
      <c r="Y260" s="16"/>
      <c r="Z260" s="16"/>
      <c r="AA260" s="16"/>
      <c r="AB260" s="16"/>
      <c r="AC260" s="16"/>
    </row>
    <row r="261" spans="5:29" customFormat="1">
      <c r="E261" s="16"/>
      <c r="F261" s="352">
        <v>146</v>
      </c>
      <c r="G261" s="352">
        <v>1</v>
      </c>
      <c r="H261" s="128">
        <v>2</v>
      </c>
      <c r="I261" s="128">
        <v>0</v>
      </c>
      <c r="J261" s="353" t="s">
        <v>54</v>
      </c>
      <c r="K261" s="353"/>
      <c r="L261" s="353"/>
      <c r="M261" s="16"/>
      <c r="N261" s="16"/>
      <c r="O261" s="16"/>
      <c r="P261" s="16"/>
      <c r="Q261" s="16"/>
      <c r="R261" s="16"/>
      <c r="S261" s="16"/>
      <c r="T261" s="16"/>
      <c r="U261" s="16"/>
      <c r="V261" s="16"/>
      <c r="W261" s="16"/>
      <c r="X261" s="16"/>
      <c r="Y261" s="16"/>
      <c r="Z261" s="16"/>
      <c r="AA261" s="16"/>
      <c r="AB261" s="16"/>
      <c r="AC261" s="16"/>
    </row>
    <row r="262" spans="5:29" customFormat="1">
      <c r="E262" s="16"/>
      <c r="F262" s="352">
        <v>147</v>
      </c>
      <c r="G262" s="352">
        <v>1</v>
      </c>
      <c r="H262" s="128">
        <v>2</v>
      </c>
      <c r="I262" s="128">
        <v>1</v>
      </c>
      <c r="J262" s="353" t="s">
        <v>54</v>
      </c>
      <c r="K262" s="353"/>
      <c r="L262" s="353"/>
      <c r="M262" s="16"/>
      <c r="N262" s="16"/>
      <c r="O262" s="16"/>
      <c r="P262" s="16"/>
      <c r="Q262" s="16"/>
      <c r="R262" s="16"/>
      <c r="S262" s="16"/>
      <c r="T262" s="16"/>
      <c r="U262" s="16"/>
      <c r="V262" s="16"/>
      <c r="W262" s="16"/>
      <c r="X262" s="16"/>
      <c r="Y262" s="16"/>
      <c r="Z262" s="16"/>
      <c r="AA262" s="16"/>
      <c r="AB262" s="16"/>
      <c r="AC262" s="16"/>
    </row>
    <row r="263" spans="5:29" customFormat="1">
      <c r="E263" s="16"/>
      <c r="F263" s="352">
        <v>148</v>
      </c>
      <c r="G263" s="352">
        <v>1</v>
      </c>
      <c r="H263" s="128">
        <v>3</v>
      </c>
      <c r="I263" s="128">
        <v>-1</v>
      </c>
      <c r="J263" s="353" t="s">
        <v>120</v>
      </c>
      <c r="K263" s="353"/>
      <c r="L263" s="353"/>
      <c r="M263" s="16"/>
      <c r="N263" s="16"/>
      <c r="O263" s="16"/>
      <c r="P263" s="16"/>
      <c r="Q263" s="16"/>
      <c r="R263" s="16"/>
      <c r="S263" s="16"/>
      <c r="T263" s="16"/>
      <c r="U263" s="16"/>
      <c r="V263" s="16"/>
      <c r="W263" s="16"/>
      <c r="X263" s="16"/>
      <c r="Y263" s="16"/>
      <c r="Z263" s="16"/>
      <c r="AA263" s="16"/>
      <c r="AB263" s="16"/>
      <c r="AC263" s="16"/>
    </row>
    <row r="264" spans="5:29" customFormat="1">
      <c r="E264" s="16"/>
      <c r="F264" s="352">
        <v>149</v>
      </c>
      <c r="G264" s="352">
        <v>1</v>
      </c>
      <c r="H264" s="128">
        <v>3</v>
      </c>
      <c r="I264" s="128">
        <v>0</v>
      </c>
      <c r="J264" s="353" t="s">
        <v>54</v>
      </c>
      <c r="K264" s="353"/>
      <c r="L264" s="353"/>
      <c r="M264" s="16"/>
      <c r="N264" s="16"/>
      <c r="O264" s="16"/>
      <c r="P264" s="16"/>
      <c r="Q264" s="16"/>
      <c r="R264" s="16"/>
      <c r="S264" s="16"/>
      <c r="T264" s="16"/>
      <c r="U264" s="16"/>
      <c r="V264" s="16"/>
      <c r="W264" s="16"/>
      <c r="X264" s="16"/>
      <c r="Y264" s="16"/>
      <c r="Z264" s="16"/>
      <c r="AA264" s="16"/>
      <c r="AB264" s="16"/>
      <c r="AC264" s="16"/>
    </row>
    <row r="265" spans="5:29" customFormat="1">
      <c r="E265" s="16"/>
      <c r="F265" s="352">
        <v>150</v>
      </c>
      <c r="G265" s="352">
        <v>1</v>
      </c>
      <c r="H265" s="128">
        <v>3</v>
      </c>
      <c r="I265" s="128">
        <v>1</v>
      </c>
      <c r="J265" s="353" t="s">
        <v>54</v>
      </c>
      <c r="K265" s="353"/>
      <c r="L265" s="353"/>
      <c r="M265" s="16"/>
      <c r="N265" s="16"/>
      <c r="O265" s="16"/>
      <c r="P265" s="16"/>
      <c r="Q265" s="16"/>
      <c r="R265" s="16"/>
      <c r="S265" s="16"/>
      <c r="T265" s="16"/>
      <c r="U265" s="16"/>
      <c r="V265" s="16"/>
      <c r="W265" s="16"/>
      <c r="X265" s="16"/>
      <c r="Y265" s="16"/>
      <c r="Z265" s="16"/>
      <c r="AA265" s="16"/>
      <c r="AB265" s="16"/>
      <c r="AC265" s="16"/>
    </row>
    <row r="266" spans="5:29" customFormat="1">
      <c r="E266" s="16"/>
      <c r="F266" s="352">
        <v>151</v>
      </c>
      <c r="G266" s="352">
        <v>2</v>
      </c>
      <c r="H266" s="128">
        <v>1</v>
      </c>
      <c r="I266" s="128">
        <v>-1</v>
      </c>
      <c r="J266" s="353" t="s">
        <v>53</v>
      </c>
      <c r="K266" s="353"/>
      <c r="L266" s="353"/>
      <c r="M266" s="16"/>
      <c r="N266" s="16"/>
      <c r="O266" s="16"/>
      <c r="P266" s="16"/>
      <c r="Q266" s="16"/>
      <c r="R266" s="16"/>
      <c r="S266" s="16"/>
      <c r="T266" s="16"/>
      <c r="U266" s="16"/>
      <c r="V266" s="16"/>
      <c r="W266" s="16"/>
      <c r="X266" s="16"/>
      <c r="Y266" s="16"/>
      <c r="Z266" s="16"/>
      <c r="AA266" s="16"/>
      <c r="AB266" s="16"/>
      <c r="AC266" s="16"/>
    </row>
    <row r="267" spans="5:29" customFormat="1">
      <c r="E267" s="16"/>
      <c r="F267" s="352">
        <v>152</v>
      </c>
      <c r="G267" s="352">
        <v>2</v>
      </c>
      <c r="H267" s="128">
        <v>1</v>
      </c>
      <c r="I267" s="128">
        <v>0</v>
      </c>
      <c r="J267" s="353" t="s">
        <v>54</v>
      </c>
      <c r="K267" s="353"/>
      <c r="L267" s="353"/>
      <c r="M267" s="16"/>
      <c r="N267" s="16"/>
      <c r="O267" s="16"/>
      <c r="P267" s="16"/>
      <c r="Q267" s="16"/>
      <c r="R267" s="16"/>
      <c r="S267" s="16"/>
      <c r="T267" s="16"/>
      <c r="U267" s="16"/>
      <c r="V267" s="16"/>
      <c r="W267" s="16"/>
      <c r="X267" s="16"/>
      <c r="Y267" s="16"/>
      <c r="Z267" s="16"/>
      <c r="AA267" s="16"/>
      <c r="AB267" s="16"/>
      <c r="AC267" s="16"/>
    </row>
    <row r="268" spans="5:29" customFormat="1">
      <c r="E268" s="16"/>
      <c r="F268" s="352">
        <v>153</v>
      </c>
      <c r="G268" s="352">
        <v>2</v>
      </c>
      <c r="H268" s="128">
        <v>1</v>
      </c>
      <c r="I268" s="128">
        <v>1</v>
      </c>
      <c r="J268" s="353" t="s">
        <v>54</v>
      </c>
      <c r="K268" s="353"/>
      <c r="L268" s="353"/>
      <c r="M268" s="16"/>
      <c r="N268" s="16"/>
      <c r="O268" s="16"/>
      <c r="P268" s="16"/>
      <c r="Q268" s="16"/>
      <c r="R268" s="16"/>
      <c r="S268" s="16"/>
      <c r="T268" s="16"/>
      <c r="U268" s="16"/>
      <c r="V268" s="16"/>
      <c r="W268" s="16"/>
      <c r="X268" s="16"/>
      <c r="Y268" s="16"/>
      <c r="Z268" s="16"/>
      <c r="AA268" s="16"/>
      <c r="AB268" s="16"/>
      <c r="AC268" s="16"/>
    </row>
    <row r="269" spans="5:29" customFormat="1">
      <c r="E269" s="16"/>
      <c r="F269" s="352">
        <v>154</v>
      </c>
      <c r="G269" s="352">
        <v>2</v>
      </c>
      <c r="H269" s="128">
        <v>2</v>
      </c>
      <c r="I269" s="128">
        <v>-1</v>
      </c>
      <c r="J269" s="353" t="s">
        <v>53</v>
      </c>
      <c r="K269" s="353"/>
      <c r="L269" s="353"/>
      <c r="M269" s="16"/>
      <c r="N269" s="16"/>
      <c r="O269" s="16"/>
      <c r="P269" s="16"/>
      <c r="Q269" s="16"/>
      <c r="R269" s="16"/>
      <c r="S269" s="16"/>
      <c r="T269" s="16"/>
      <c r="U269" s="16"/>
      <c r="V269" s="16"/>
      <c r="W269" s="16"/>
      <c r="X269" s="16"/>
      <c r="Y269" s="16"/>
      <c r="Z269" s="16"/>
      <c r="AA269" s="16"/>
      <c r="AB269" s="16"/>
      <c r="AC269" s="16"/>
    </row>
    <row r="270" spans="5:29" customFormat="1">
      <c r="E270" s="16"/>
      <c r="F270" s="352">
        <v>155</v>
      </c>
      <c r="G270" s="352">
        <v>2</v>
      </c>
      <c r="H270" s="128">
        <v>2</v>
      </c>
      <c r="I270" s="128">
        <v>0</v>
      </c>
      <c r="J270" s="353" t="s">
        <v>54</v>
      </c>
      <c r="K270" s="353"/>
      <c r="L270" s="353"/>
      <c r="M270" s="16"/>
      <c r="N270" s="16"/>
      <c r="O270" s="16"/>
      <c r="P270" s="16"/>
      <c r="Q270" s="16"/>
      <c r="R270" s="16"/>
      <c r="S270" s="16"/>
      <c r="T270" s="16"/>
      <c r="U270" s="16"/>
      <c r="V270" s="16"/>
      <c r="W270" s="16"/>
      <c r="X270" s="16"/>
      <c r="Y270" s="16"/>
      <c r="Z270" s="16"/>
      <c r="AA270" s="16"/>
      <c r="AB270" s="16"/>
      <c r="AC270" s="16"/>
    </row>
    <row r="271" spans="5:29" customFormat="1">
      <c r="E271" s="16"/>
      <c r="F271" s="352">
        <v>156</v>
      </c>
      <c r="G271" s="352">
        <v>2</v>
      </c>
      <c r="H271" s="128">
        <v>2</v>
      </c>
      <c r="I271" s="128">
        <v>1</v>
      </c>
      <c r="J271" s="353" t="s">
        <v>54</v>
      </c>
      <c r="K271" s="353"/>
      <c r="L271" s="353"/>
      <c r="M271" s="16"/>
      <c r="N271" s="16"/>
      <c r="O271" s="16"/>
      <c r="P271" s="16"/>
      <c r="Q271" s="16"/>
      <c r="R271" s="16"/>
      <c r="S271" s="16"/>
      <c r="T271" s="16"/>
      <c r="U271" s="16"/>
      <c r="V271" s="16"/>
      <c r="W271" s="16"/>
      <c r="X271" s="16"/>
      <c r="Y271" s="16"/>
      <c r="Z271" s="16"/>
      <c r="AA271" s="16"/>
      <c r="AB271" s="16"/>
      <c r="AC271" s="16"/>
    </row>
    <row r="272" spans="5:29" customFormat="1">
      <c r="E272" s="16"/>
      <c r="F272" s="352">
        <v>157</v>
      </c>
      <c r="G272" s="352">
        <v>2</v>
      </c>
      <c r="H272" s="128">
        <v>3</v>
      </c>
      <c r="I272" s="128">
        <v>-1</v>
      </c>
      <c r="J272" s="353" t="s">
        <v>53</v>
      </c>
      <c r="K272" s="353"/>
      <c r="L272" s="353"/>
      <c r="M272" s="16"/>
      <c r="N272" s="16"/>
      <c r="O272" s="16"/>
      <c r="P272" s="16"/>
      <c r="Q272" s="16"/>
      <c r="R272" s="16"/>
      <c r="S272" s="16"/>
      <c r="T272" s="16"/>
      <c r="U272" s="16"/>
      <c r="V272" s="16"/>
      <c r="W272" s="16"/>
      <c r="X272" s="16"/>
      <c r="Y272" s="16"/>
      <c r="Z272" s="16"/>
      <c r="AA272" s="16"/>
      <c r="AB272" s="16"/>
      <c r="AC272" s="16"/>
    </row>
    <row r="273" spans="5:29" customFormat="1">
      <c r="E273" s="16"/>
      <c r="F273" s="352">
        <v>158</v>
      </c>
      <c r="G273" s="352">
        <v>2</v>
      </c>
      <c r="H273" s="128">
        <v>3</v>
      </c>
      <c r="I273" s="128">
        <v>0</v>
      </c>
      <c r="J273" s="353" t="s">
        <v>120</v>
      </c>
      <c r="K273" s="353"/>
      <c r="L273" s="353"/>
      <c r="M273" s="16"/>
      <c r="N273" s="16"/>
      <c r="O273" s="16"/>
      <c r="P273" s="16"/>
      <c r="Q273" s="16"/>
      <c r="R273" s="16"/>
      <c r="S273" s="16"/>
      <c r="T273" s="16"/>
      <c r="U273" s="16"/>
      <c r="V273" s="16"/>
      <c r="W273" s="16"/>
      <c r="X273" s="16"/>
      <c r="Y273" s="16"/>
      <c r="Z273" s="16"/>
      <c r="AA273" s="16"/>
      <c r="AB273" s="16"/>
      <c r="AC273" s="16"/>
    </row>
    <row r="274" spans="5:29" customFormat="1">
      <c r="E274" s="16"/>
      <c r="F274" s="352">
        <v>159</v>
      </c>
      <c r="G274" s="352">
        <v>2</v>
      </c>
      <c r="H274" s="128">
        <v>3</v>
      </c>
      <c r="I274" s="128">
        <v>1</v>
      </c>
      <c r="J274" s="353" t="s">
        <v>54</v>
      </c>
      <c r="K274" s="353"/>
      <c r="L274" s="353"/>
      <c r="M274" s="16"/>
      <c r="N274" s="16"/>
      <c r="O274" s="16"/>
      <c r="P274" s="16"/>
      <c r="Q274" s="16"/>
      <c r="R274" s="16"/>
      <c r="S274" s="16"/>
      <c r="T274" s="16"/>
      <c r="U274" s="16"/>
      <c r="V274" s="16"/>
      <c r="W274" s="16"/>
      <c r="X274" s="16"/>
      <c r="Y274" s="16"/>
      <c r="Z274" s="16"/>
      <c r="AA274" s="16"/>
      <c r="AB274" s="16"/>
      <c r="AC274" s="16"/>
    </row>
    <row r="275" spans="5:29" customFormat="1">
      <c r="E275" s="16"/>
      <c r="F275" s="352">
        <v>160</v>
      </c>
      <c r="G275" s="352">
        <v>3</v>
      </c>
      <c r="H275" s="128">
        <v>1</v>
      </c>
      <c r="I275" s="128">
        <v>-1</v>
      </c>
      <c r="J275" s="353" t="s">
        <v>55</v>
      </c>
      <c r="K275" s="353"/>
      <c r="L275" s="353"/>
      <c r="M275" s="16"/>
      <c r="N275" s="16"/>
      <c r="O275" s="16"/>
      <c r="P275" s="16"/>
      <c r="Q275" s="16"/>
      <c r="R275" s="16"/>
      <c r="S275" s="16"/>
      <c r="T275" s="16"/>
      <c r="U275" s="16"/>
      <c r="V275" s="16"/>
      <c r="W275" s="16"/>
      <c r="X275" s="16"/>
      <c r="Y275" s="16"/>
      <c r="Z275" s="16"/>
      <c r="AA275" s="16"/>
      <c r="AB275" s="16"/>
      <c r="AC275" s="16"/>
    </row>
    <row r="276" spans="5:29" customFormat="1">
      <c r="E276" s="16"/>
      <c r="F276" s="352">
        <v>161</v>
      </c>
      <c r="G276" s="352">
        <v>3</v>
      </c>
      <c r="H276" s="128">
        <v>1</v>
      </c>
      <c r="I276" s="128">
        <v>0</v>
      </c>
      <c r="J276" s="353" t="s">
        <v>120</v>
      </c>
      <c r="K276" s="353"/>
      <c r="L276" s="353"/>
      <c r="M276" s="16"/>
      <c r="N276" s="16"/>
      <c r="O276" s="16"/>
      <c r="P276" s="16"/>
      <c r="Q276" s="16"/>
      <c r="R276" s="16"/>
      <c r="S276" s="16"/>
      <c r="T276" s="16"/>
      <c r="U276" s="16"/>
      <c r="V276" s="16"/>
      <c r="W276" s="16"/>
      <c r="X276" s="16"/>
      <c r="Y276" s="16"/>
      <c r="Z276" s="16"/>
      <c r="AA276" s="16"/>
      <c r="AB276" s="16"/>
      <c r="AC276" s="16"/>
    </row>
    <row r="277" spans="5:29" customFormat="1">
      <c r="E277" s="16"/>
      <c r="F277" s="352">
        <v>162</v>
      </c>
      <c r="G277" s="352">
        <v>3</v>
      </c>
      <c r="H277" s="128">
        <v>1</v>
      </c>
      <c r="I277" s="128">
        <v>1</v>
      </c>
      <c r="J277" s="353" t="s">
        <v>54</v>
      </c>
      <c r="K277" s="353"/>
      <c r="L277" s="353"/>
      <c r="M277" s="16"/>
      <c r="N277" s="16"/>
      <c r="O277" s="16"/>
      <c r="P277" s="16"/>
      <c r="Q277" s="16"/>
      <c r="R277" s="16"/>
      <c r="S277" s="16"/>
      <c r="T277" s="16"/>
      <c r="U277" s="16"/>
      <c r="V277" s="16"/>
      <c r="W277" s="16"/>
      <c r="X277" s="16"/>
      <c r="Y277" s="16"/>
      <c r="Z277" s="16"/>
      <c r="AA277" s="16"/>
      <c r="AB277" s="16"/>
      <c r="AC277" s="16"/>
    </row>
    <row r="278" spans="5:29" customFormat="1">
      <c r="E278" s="16"/>
      <c r="F278" s="352">
        <v>163</v>
      </c>
      <c r="G278" s="352">
        <v>3</v>
      </c>
      <c r="H278" s="128">
        <v>2</v>
      </c>
      <c r="I278" s="128">
        <v>-1</v>
      </c>
      <c r="J278" s="353" t="s">
        <v>55</v>
      </c>
      <c r="K278" s="353"/>
      <c r="L278" s="353"/>
      <c r="M278" s="16"/>
      <c r="N278" s="16"/>
      <c r="O278" s="16"/>
      <c r="P278" s="16"/>
      <c r="Q278" s="16"/>
      <c r="R278" s="16"/>
      <c r="S278" s="16"/>
      <c r="T278" s="16"/>
      <c r="U278" s="16"/>
      <c r="V278" s="16"/>
      <c r="W278" s="16"/>
      <c r="X278" s="16"/>
      <c r="Y278" s="16"/>
      <c r="Z278" s="16"/>
      <c r="AA278" s="16"/>
      <c r="AB278" s="16"/>
      <c r="AC278" s="16"/>
    </row>
    <row r="279" spans="5:29" customFormat="1">
      <c r="E279" s="16"/>
      <c r="F279" s="352">
        <v>164</v>
      </c>
      <c r="G279" s="352">
        <v>3</v>
      </c>
      <c r="H279" s="128">
        <v>2</v>
      </c>
      <c r="I279" s="128">
        <v>0</v>
      </c>
      <c r="J279" s="353" t="s">
        <v>120</v>
      </c>
      <c r="K279" s="353"/>
      <c r="L279" s="353"/>
      <c r="M279" s="16"/>
      <c r="N279" s="16"/>
      <c r="O279" s="16"/>
      <c r="P279" s="16"/>
      <c r="Q279" s="16"/>
      <c r="R279" s="16"/>
      <c r="S279" s="16"/>
      <c r="T279" s="16"/>
      <c r="U279" s="16"/>
      <c r="V279" s="16"/>
      <c r="W279" s="16"/>
      <c r="X279" s="16"/>
      <c r="Y279" s="16"/>
      <c r="Z279" s="16"/>
      <c r="AA279" s="16"/>
      <c r="AB279" s="16"/>
      <c r="AC279" s="16"/>
    </row>
    <row r="280" spans="5:29" customFormat="1">
      <c r="E280" s="16"/>
      <c r="F280" s="352">
        <v>165</v>
      </c>
      <c r="G280" s="352">
        <v>3</v>
      </c>
      <c r="H280" s="128">
        <v>2</v>
      </c>
      <c r="I280" s="128">
        <v>1</v>
      </c>
      <c r="J280" s="353" t="s">
        <v>54</v>
      </c>
      <c r="K280" s="353"/>
      <c r="L280" s="353"/>
      <c r="M280" s="16"/>
      <c r="N280" s="16"/>
      <c r="O280" s="16"/>
      <c r="P280" s="16"/>
      <c r="Q280" s="16"/>
      <c r="R280" s="16"/>
      <c r="S280" s="16"/>
      <c r="T280" s="16"/>
      <c r="U280" s="16"/>
      <c r="V280" s="16"/>
      <c r="W280" s="16"/>
      <c r="X280" s="16"/>
      <c r="Y280" s="16"/>
      <c r="Z280" s="16"/>
      <c r="AA280" s="16"/>
      <c r="AB280" s="16"/>
      <c r="AC280" s="16"/>
    </row>
    <row r="281" spans="5:29" customFormat="1">
      <c r="E281" s="16"/>
      <c r="F281" s="352">
        <v>166</v>
      </c>
      <c r="G281" s="352">
        <v>3</v>
      </c>
      <c r="H281" s="128">
        <v>3</v>
      </c>
      <c r="I281" s="128">
        <v>-1</v>
      </c>
      <c r="J281" s="353" t="s">
        <v>55</v>
      </c>
      <c r="K281" s="353"/>
      <c r="L281" s="353"/>
      <c r="M281" s="16"/>
      <c r="N281" s="16"/>
      <c r="O281" s="16"/>
      <c r="P281" s="16"/>
      <c r="Q281" s="16"/>
      <c r="R281" s="16"/>
      <c r="S281" s="16"/>
      <c r="T281" s="16"/>
      <c r="U281" s="16"/>
      <c r="V281" s="16"/>
      <c r="W281" s="16"/>
      <c r="X281" s="16"/>
      <c r="Y281" s="16"/>
      <c r="Z281" s="16"/>
      <c r="AA281" s="16"/>
      <c r="AB281" s="16"/>
      <c r="AC281" s="16"/>
    </row>
    <row r="282" spans="5:29" customFormat="1">
      <c r="E282" s="16"/>
      <c r="F282" s="352">
        <v>167</v>
      </c>
      <c r="G282" s="352">
        <v>3</v>
      </c>
      <c r="H282" s="128">
        <v>3</v>
      </c>
      <c r="I282" s="128">
        <v>0</v>
      </c>
      <c r="J282" s="353" t="s">
        <v>120</v>
      </c>
      <c r="K282" s="353"/>
      <c r="L282" s="353"/>
      <c r="M282" s="16"/>
      <c r="N282" s="16"/>
      <c r="O282" s="16"/>
      <c r="P282" s="16"/>
      <c r="Q282" s="16"/>
      <c r="R282" s="16"/>
      <c r="S282" s="16"/>
      <c r="T282" s="16"/>
      <c r="U282" s="16"/>
      <c r="V282" s="16"/>
      <c r="W282" s="16"/>
      <c r="X282" s="16"/>
      <c r="Y282" s="16"/>
      <c r="Z282" s="16"/>
      <c r="AA282" s="16"/>
      <c r="AB282" s="16"/>
      <c r="AC282" s="16"/>
    </row>
    <row r="283" spans="5:29" customFormat="1">
      <c r="E283" s="16"/>
      <c r="F283" s="352">
        <v>168</v>
      </c>
      <c r="G283" s="352">
        <v>3</v>
      </c>
      <c r="H283" s="128">
        <v>3</v>
      </c>
      <c r="I283" s="128">
        <v>1</v>
      </c>
      <c r="J283" s="353" t="s">
        <v>54</v>
      </c>
      <c r="K283" s="353"/>
      <c r="L283" s="353"/>
      <c r="M283" s="16"/>
      <c r="N283" s="16"/>
      <c r="O283" s="16"/>
      <c r="P283" s="16"/>
      <c r="Q283" s="16"/>
      <c r="R283" s="16"/>
      <c r="S283" s="16"/>
      <c r="T283" s="16"/>
      <c r="U283" s="16"/>
      <c r="V283" s="16"/>
      <c r="W283" s="16"/>
      <c r="X283" s="16"/>
      <c r="Y283" s="16"/>
      <c r="Z283" s="16"/>
      <c r="AA283" s="16"/>
      <c r="AB283" s="16"/>
      <c r="AC283" s="16"/>
    </row>
    <row r="284" spans="5:29" customFormat="1">
      <c r="E284" s="16"/>
      <c r="F284" s="128" t="e">
        <f t="array" ref="F284">VLOOKUP(W60&amp;W61&amp;W62,CHOOSE({1,2,3},G257:G283&amp;H257:H283&amp;I257:I283,F257:F283),2,FALSE)</f>
        <v>#N/A</v>
      </c>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row>
    <row r="285" spans="5:29">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row>
    <row r="286" spans="5:29">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row>
    <row r="287" spans="5:29">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row>
    <row r="288" spans="5:29">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row>
    <row r="289" spans="5:29">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row>
    <row r="290" spans="5:29">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row>
    <row r="291" spans="5:29">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row>
    <row r="292" spans="5:29">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row>
    <row r="293" spans="5:29">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row>
    <row r="294" spans="5:29">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row>
    <row r="295" spans="5:29">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row>
    <row r="296" spans="5:29">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row>
    <row r="297" spans="5:29">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row>
    <row r="298" spans="5:29">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row>
    <row r="299" spans="5:29">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row>
    <row r="300" spans="5:29">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row>
    <row r="301" spans="5:29">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c r="AC301" s="16"/>
    </row>
    <row r="302" spans="5:29">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c r="AC302" s="16"/>
    </row>
    <row r="303" spans="5:29">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c r="AC303" s="16"/>
    </row>
    <row r="304" spans="5:29">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c r="AC304" s="16"/>
    </row>
    <row r="305" spans="5:29">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c r="AC305" s="16"/>
    </row>
    <row r="306" spans="5:29">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c r="AC306" s="16"/>
    </row>
    <row r="307" spans="5:29">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c r="AC307" s="16"/>
    </row>
    <row r="308" spans="5:29">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c r="AC308" s="16"/>
    </row>
  </sheetData>
  <sheetProtection password="CC30" sheet="1" objects="1" scenarios="1"/>
  <mergeCells count="137">
    <mergeCell ref="J256:L256"/>
    <mergeCell ref="Z86:AB86"/>
    <mergeCell ref="J96:L96"/>
    <mergeCell ref="J176:L176"/>
    <mergeCell ref="J190:L190"/>
    <mergeCell ref="J207:L207"/>
    <mergeCell ref="J224:L224"/>
    <mergeCell ref="C62:D62"/>
    <mergeCell ref="K62:P62"/>
    <mergeCell ref="E64:O64"/>
    <mergeCell ref="E66:O66"/>
    <mergeCell ref="E67:O67"/>
    <mergeCell ref="D69:N69"/>
    <mergeCell ref="X59:Y59"/>
    <mergeCell ref="Z59:AA59"/>
    <mergeCell ref="C60:D60"/>
    <mergeCell ref="K60:P60"/>
    <mergeCell ref="C61:D61"/>
    <mergeCell ref="K61:P61"/>
    <mergeCell ref="C55:D55"/>
    <mergeCell ref="K55:P55"/>
    <mergeCell ref="C56:D56"/>
    <mergeCell ref="K56:P56"/>
    <mergeCell ref="B58:D59"/>
    <mergeCell ref="E58:J59"/>
    <mergeCell ref="K58:P59"/>
    <mergeCell ref="B52:D53"/>
    <mergeCell ref="E52:J53"/>
    <mergeCell ref="K52:P53"/>
    <mergeCell ref="X53:Y53"/>
    <mergeCell ref="Z53:AA53"/>
    <mergeCell ref="C54:D54"/>
    <mergeCell ref="K54:P54"/>
    <mergeCell ref="J46:J47"/>
    <mergeCell ref="K46:P47"/>
    <mergeCell ref="B48:D49"/>
    <mergeCell ref="E48:M49"/>
    <mergeCell ref="N48:P49"/>
    <mergeCell ref="C50:D50"/>
    <mergeCell ref="K50:L50"/>
    <mergeCell ref="N50:P50"/>
    <mergeCell ref="B44:P45"/>
    <mergeCell ref="X45:Y45"/>
    <mergeCell ref="Z45:AA45"/>
    <mergeCell ref="B46:B47"/>
    <mergeCell ref="C46:D47"/>
    <mergeCell ref="E46:E47"/>
    <mergeCell ref="F46:F47"/>
    <mergeCell ref="G46:G47"/>
    <mergeCell ref="H46:H47"/>
    <mergeCell ref="I46:I47"/>
    <mergeCell ref="S37:U39"/>
    <mergeCell ref="C39:D39"/>
    <mergeCell ref="B40:D41"/>
    <mergeCell ref="E40:M41"/>
    <mergeCell ref="N40:P41"/>
    <mergeCell ref="C42:D42"/>
    <mergeCell ref="K42:L42"/>
    <mergeCell ref="N42:P42"/>
    <mergeCell ref="B37:B39"/>
    <mergeCell ref="C37:D38"/>
    <mergeCell ref="F37:F38"/>
    <mergeCell ref="H37:H38"/>
    <mergeCell ref="J37:J38"/>
    <mergeCell ref="K37:P39"/>
    <mergeCell ref="X34:Y34"/>
    <mergeCell ref="Z34:AA34"/>
    <mergeCell ref="B35:D36"/>
    <mergeCell ref="E35:J35"/>
    <mergeCell ref="K35:P36"/>
    <mergeCell ref="E36:F36"/>
    <mergeCell ref="G36:H36"/>
    <mergeCell ref="I36:J36"/>
    <mergeCell ref="S36:U36"/>
    <mergeCell ref="B29:D30"/>
    <mergeCell ref="E29:J30"/>
    <mergeCell ref="K29:P30"/>
    <mergeCell ref="C31:D31"/>
    <mergeCell ref="K31:P31"/>
    <mergeCell ref="B33:P34"/>
    <mergeCell ref="I25:J25"/>
    <mergeCell ref="S25:U25"/>
    <mergeCell ref="B26:B28"/>
    <mergeCell ref="C26:D27"/>
    <mergeCell ref="F26:F27"/>
    <mergeCell ref="H26:H27"/>
    <mergeCell ref="J26:J27"/>
    <mergeCell ref="K26:P28"/>
    <mergeCell ref="S26:U28"/>
    <mergeCell ref="C28:D28"/>
    <mergeCell ref="C20:D20"/>
    <mergeCell ref="K20:L20"/>
    <mergeCell ref="B22:P23"/>
    <mergeCell ref="X23:Y23"/>
    <mergeCell ref="Z23:AA23"/>
    <mergeCell ref="B24:D25"/>
    <mergeCell ref="E24:J24"/>
    <mergeCell ref="K24:P25"/>
    <mergeCell ref="E25:F25"/>
    <mergeCell ref="G25:H25"/>
    <mergeCell ref="S14:U16"/>
    <mergeCell ref="C16:D16"/>
    <mergeCell ref="B17:D18"/>
    <mergeCell ref="E17:O18"/>
    <mergeCell ref="P17:P18"/>
    <mergeCell ref="C19:D19"/>
    <mergeCell ref="K19:L19"/>
    <mergeCell ref="B14:B16"/>
    <mergeCell ref="C14:D15"/>
    <mergeCell ref="F14:F15"/>
    <mergeCell ref="H14:H15"/>
    <mergeCell ref="J14:J15"/>
    <mergeCell ref="K14:P16"/>
    <mergeCell ref="B10:P11"/>
    <mergeCell ref="X11:Y11"/>
    <mergeCell ref="Z11:AA11"/>
    <mergeCell ref="B12:D13"/>
    <mergeCell ref="E12:J12"/>
    <mergeCell ref="K12:P13"/>
    <mergeCell ref="E13:F13"/>
    <mergeCell ref="G13:H13"/>
    <mergeCell ref="I13:J13"/>
    <mergeCell ref="S13:U13"/>
    <mergeCell ref="AC4:AC7"/>
    <mergeCell ref="B5:N5"/>
    <mergeCell ref="C7:D7"/>
    <mergeCell ref="E7:J7"/>
    <mergeCell ref="X7:Y7"/>
    <mergeCell ref="C8:D8"/>
    <mergeCell ref="E8:J8"/>
    <mergeCell ref="X8:Y8"/>
    <mergeCell ref="B2:J2"/>
    <mergeCell ref="B3:C3"/>
    <mergeCell ref="D3:J3"/>
    <mergeCell ref="B4:M4"/>
    <mergeCell ref="AA4:AA7"/>
    <mergeCell ref="AB4:AB7"/>
  </mergeCells>
  <conditionalFormatting sqref="E64:E65 E68">
    <cfRule type="containsText" dxfId="39" priority="8" operator="containsText" text="Alternativenprüfung notwendig">
      <formula>NOT(ISERROR(SEARCH("Alternativenprüfung notwendig",E64)))</formula>
    </cfRule>
    <cfRule type="containsText" dxfId="38" priority="9" operator="containsText" text="Alternativenprüfung wird empfohlen">
      <formula>NOT(ISERROR(SEARCH("Alternativenprüfung wird empfohlen",E64)))</formula>
    </cfRule>
    <cfRule type="containsText" dxfId="37" priority="10" operator="containsText" text="Alternativenprüfung nicht notwendig">
      <formula>NOT(ISERROR(SEARCH("Alternativenprüfung nicht notwendig",E64)))</formula>
    </cfRule>
  </conditionalFormatting>
  <conditionalFormatting sqref="E66">
    <cfRule type="containsText" dxfId="36" priority="5" operator="containsText" text="Alternativenprüfung notwendig">
      <formula>NOT(ISERROR(SEARCH("Alternativenprüfung notwendig",E66)))</formula>
    </cfRule>
    <cfRule type="containsText" dxfId="35" priority="6" operator="containsText" text="Alternativenprüfung wird empfohlen">
      <formula>NOT(ISERROR(SEARCH("Alternativenprüfung wird empfohlen",E66)))</formula>
    </cfRule>
    <cfRule type="containsText" dxfId="34" priority="7" operator="containsText" text="Alternativenprüfung nicht notwendig">
      <formula>NOT(ISERROR(SEARCH("Alternativenprüfung nicht notwendig",E66)))</formula>
    </cfRule>
  </conditionalFormatting>
  <conditionalFormatting sqref="E90:E93">
    <cfRule type="containsText" dxfId="33" priority="2" operator="containsText" text="Alternativenprüfung notwendig">
      <formula>NOT(ISERROR(SEARCH("Alternativenprüfung notwendig",E90)))</formula>
    </cfRule>
    <cfRule type="containsText" dxfId="32" priority="3" operator="containsText" text="Alternativenprüfung wird empfohlen">
      <formula>NOT(ISERROR(SEARCH("Alternativenprüfung wird empfohlen",E90)))</formula>
    </cfRule>
    <cfRule type="containsText" dxfId="31" priority="4" operator="containsText" text="Alternativenprüfung nicht notwendig">
      <formula>NOT(ISERROR(SEARCH("Alternativenprüfung nicht notwendig",E90)))</formula>
    </cfRule>
  </conditionalFormatting>
  <conditionalFormatting sqref="E64:O64">
    <cfRule type="cellIs" dxfId="30" priority="1" operator="equal">
      <formula>"Alternativenprüfung nicht notwendigerweise erforderlich "</formula>
    </cfRule>
  </conditionalFormatting>
  <pageMargins left="0.7" right="0.7" top="0.78740157499999996" bottom="0.78740157499999996"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7345" r:id="rId3" name="Check Box 1">
              <controlPr defaultSize="0" autoFill="0" autoLine="0" autoPict="0" altText="">
                <anchor moveWithCells="1">
                  <from>
                    <xdr:col>5</xdr:col>
                    <xdr:colOff>114300</xdr:colOff>
                    <xdr:row>18</xdr:row>
                    <xdr:rowOff>60960</xdr:rowOff>
                  </from>
                  <to>
                    <xdr:col>5</xdr:col>
                    <xdr:colOff>304800</xdr:colOff>
                    <xdr:row>19</xdr:row>
                    <xdr:rowOff>0</xdr:rowOff>
                  </to>
                </anchor>
              </controlPr>
            </control>
          </mc:Choice>
        </mc:AlternateContent>
        <mc:AlternateContent xmlns:mc="http://schemas.openxmlformats.org/markup-compatibility/2006">
          <mc:Choice Requires="x14">
            <control shapeId="57346" r:id="rId4" name="Check Box 2">
              <controlPr defaultSize="0" autoFill="0" autoLine="0" autoPict="0" altText="">
                <anchor moveWithCells="1">
                  <from>
                    <xdr:col>7</xdr:col>
                    <xdr:colOff>106680</xdr:colOff>
                    <xdr:row>18</xdr:row>
                    <xdr:rowOff>60960</xdr:rowOff>
                  </from>
                  <to>
                    <xdr:col>7</xdr:col>
                    <xdr:colOff>297180</xdr:colOff>
                    <xdr:row>19</xdr:row>
                    <xdr:rowOff>0</xdr:rowOff>
                  </to>
                </anchor>
              </controlPr>
            </control>
          </mc:Choice>
        </mc:AlternateContent>
        <mc:AlternateContent xmlns:mc="http://schemas.openxmlformats.org/markup-compatibility/2006">
          <mc:Choice Requires="x14">
            <control shapeId="57347" r:id="rId5" name="Check Box 3">
              <controlPr defaultSize="0" autoFill="0" autoLine="0" autoPict="0" altText="">
                <anchor moveWithCells="1">
                  <from>
                    <xdr:col>9</xdr:col>
                    <xdr:colOff>106680</xdr:colOff>
                    <xdr:row>18</xdr:row>
                    <xdr:rowOff>60960</xdr:rowOff>
                  </from>
                  <to>
                    <xdr:col>9</xdr:col>
                    <xdr:colOff>297180</xdr:colOff>
                    <xdr:row>19</xdr:row>
                    <xdr:rowOff>0</xdr:rowOff>
                  </to>
                </anchor>
              </controlPr>
            </control>
          </mc:Choice>
        </mc:AlternateContent>
        <mc:AlternateContent xmlns:mc="http://schemas.openxmlformats.org/markup-compatibility/2006">
          <mc:Choice Requires="x14">
            <control shapeId="57348" r:id="rId6" name="Check Box 4">
              <controlPr defaultSize="0" autoFill="0" autoLine="0" autoPict="0" altText="">
                <anchor moveWithCells="1">
                  <from>
                    <xdr:col>12</xdr:col>
                    <xdr:colOff>106680</xdr:colOff>
                    <xdr:row>18</xdr:row>
                    <xdr:rowOff>60960</xdr:rowOff>
                  </from>
                  <to>
                    <xdr:col>12</xdr:col>
                    <xdr:colOff>297180</xdr:colOff>
                    <xdr:row>19</xdr:row>
                    <xdr:rowOff>0</xdr:rowOff>
                  </to>
                </anchor>
              </controlPr>
            </control>
          </mc:Choice>
        </mc:AlternateContent>
        <mc:AlternateContent xmlns:mc="http://schemas.openxmlformats.org/markup-compatibility/2006">
          <mc:Choice Requires="x14">
            <control shapeId="57349" r:id="rId7" name="Check Box 5">
              <controlPr defaultSize="0" autoFill="0" autoLine="0" autoPict="0" altText="">
                <anchor moveWithCells="1">
                  <from>
                    <xdr:col>5</xdr:col>
                    <xdr:colOff>106680</xdr:colOff>
                    <xdr:row>41</xdr:row>
                    <xdr:rowOff>106680</xdr:rowOff>
                  </from>
                  <to>
                    <xdr:col>5</xdr:col>
                    <xdr:colOff>297180</xdr:colOff>
                    <xdr:row>42</xdr:row>
                    <xdr:rowOff>0</xdr:rowOff>
                  </to>
                </anchor>
              </controlPr>
            </control>
          </mc:Choice>
        </mc:AlternateContent>
        <mc:AlternateContent xmlns:mc="http://schemas.openxmlformats.org/markup-compatibility/2006">
          <mc:Choice Requires="x14">
            <control shapeId="57350" r:id="rId8" name="Check Box 6">
              <controlPr defaultSize="0" autoFill="0" autoLine="0" autoPict="0" altText="">
                <anchor moveWithCells="1">
                  <from>
                    <xdr:col>7</xdr:col>
                    <xdr:colOff>106680</xdr:colOff>
                    <xdr:row>41</xdr:row>
                    <xdr:rowOff>106680</xdr:rowOff>
                  </from>
                  <to>
                    <xdr:col>7</xdr:col>
                    <xdr:colOff>297180</xdr:colOff>
                    <xdr:row>42</xdr:row>
                    <xdr:rowOff>0</xdr:rowOff>
                  </to>
                </anchor>
              </controlPr>
            </control>
          </mc:Choice>
        </mc:AlternateContent>
        <mc:AlternateContent xmlns:mc="http://schemas.openxmlformats.org/markup-compatibility/2006">
          <mc:Choice Requires="x14">
            <control shapeId="57351" r:id="rId9" name="Check Box 7">
              <controlPr defaultSize="0" autoFill="0" autoLine="0" autoPict="0" altText="">
                <anchor moveWithCells="1">
                  <from>
                    <xdr:col>12</xdr:col>
                    <xdr:colOff>106680</xdr:colOff>
                    <xdr:row>41</xdr:row>
                    <xdr:rowOff>106680</xdr:rowOff>
                  </from>
                  <to>
                    <xdr:col>12</xdr:col>
                    <xdr:colOff>297180</xdr:colOff>
                    <xdr:row>42</xdr:row>
                    <xdr:rowOff>0</xdr:rowOff>
                  </to>
                </anchor>
              </controlPr>
            </control>
          </mc:Choice>
        </mc:AlternateContent>
        <mc:AlternateContent xmlns:mc="http://schemas.openxmlformats.org/markup-compatibility/2006">
          <mc:Choice Requires="x14">
            <control shapeId="57352" r:id="rId10" name="Check Box 8">
              <controlPr defaultSize="0" autoFill="0" autoLine="0" autoPict="0" altText="">
                <anchor moveWithCells="1">
                  <from>
                    <xdr:col>9</xdr:col>
                    <xdr:colOff>106680</xdr:colOff>
                    <xdr:row>41</xdr:row>
                    <xdr:rowOff>175260</xdr:rowOff>
                  </from>
                  <to>
                    <xdr:col>9</xdr:col>
                    <xdr:colOff>297180</xdr:colOff>
                    <xdr:row>42</xdr:row>
                    <xdr:rowOff>0</xdr:rowOff>
                  </to>
                </anchor>
              </controlPr>
            </control>
          </mc:Choice>
        </mc:AlternateContent>
        <mc:AlternateContent xmlns:mc="http://schemas.openxmlformats.org/markup-compatibility/2006">
          <mc:Choice Requires="x14">
            <control shapeId="57353" r:id="rId11" name="Check Box 9">
              <controlPr defaultSize="0" autoFill="0" autoLine="0" autoPict="0" altText="">
                <anchor moveWithCells="1">
                  <from>
                    <xdr:col>5</xdr:col>
                    <xdr:colOff>106680</xdr:colOff>
                    <xdr:row>53</xdr:row>
                    <xdr:rowOff>60960</xdr:rowOff>
                  </from>
                  <to>
                    <xdr:col>5</xdr:col>
                    <xdr:colOff>297180</xdr:colOff>
                    <xdr:row>54</xdr:row>
                    <xdr:rowOff>0</xdr:rowOff>
                  </to>
                </anchor>
              </controlPr>
            </control>
          </mc:Choice>
        </mc:AlternateContent>
        <mc:AlternateContent xmlns:mc="http://schemas.openxmlformats.org/markup-compatibility/2006">
          <mc:Choice Requires="x14">
            <control shapeId="57354" r:id="rId12" name="Check Box 10">
              <controlPr defaultSize="0" autoFill="0" autoLine="0" autoPict="0" altText="">
                <anchor moveWithCells="1">
                  <from>
                    <xdr:col>7</xdr:col>
                    <xdr:colOff>106680</xdr:colOff>
                    <xdr:row>53</xdr:row>
                    <xdr:rowOff>60960</xdr:rowOff>
                  </from>
                  <to>
                    <xdr:col>7</xdr:col>
                    <xdr:colOff>297180</xdr:colOff>
                    <xdr:row>54</xdr:row>
                    <xdr:rowOff>0</xdr:rowOff>
                  </to>
                </anchor>
              </controlPr>
            </control>
          </mc:Choice>
        </mc:AlternateContent>
        <mc:AlternateContent xmlns:mc="http://schemas.openxmlformats.org/markup-compatibility/2006">
          <mc:Choice Requires="x14">
            <control shapeId="57355" r:id="rId13" name="Check Box 11">
              <controlPr defaultSize="0" autoFill="0" autoLine="0" autoPict="0" altText="">
                <anchor moveWithCells="1">
                  <from>
                    <xdr:col>9</xdr:col>
                    <xdr:colOff>106680</xdr:colOff>
                    <xdr:row>53</xdr:row>
                    <xdr:rowOff>60960</xdr:rowOff>
                  </from>
                  <to>
                    <xdr:col>9</xdr:col>
                    <xdr:colOff>297180</xdr:colOff>
                    <xdr:row>54</xdr:row>
                    <xdr:rowOff>0</xdr:rowOff>
                  </to>
                </anchor>
              </controlPr>
            </control>
          </mc:Choice>
        </mc:AlternateContent>
        <mc:AlternateContent xmlns:mc="http://schemas.openxmlformats.org/markup-compatibility/2006">
          <mc:Choice Requires="x14">
            <control shapeId="57356" r:id="rId14" name="Check Box 12">
              <controlPr defaultSize="0" autoFill="0" autoLine="0" autoPict="0" altText="">
                <anchor moveWithCells="1">
                  <from>
                    <xdr:col>5</xdr:col>
                    <xdr:colOff>106680</xdr:colOff>
                    <xdr:row>19</xdr:row>
                    <xdr:rowOff>106680</xdr:rowOff>
                  </from>
                  <to>
                    <xdr:col>5</xdr:col>
                    <xdr:colOff>297180</xdr:colOff>
                    <xdr:row>20</xdr:row>
                    <xdr:rowOff>0</xdr:rowOff>
                  </to>
                </anchor>
              </controlPr>
            </control>
          </mc:Choice>
        </mc:AlternateContent>
        <mc:AlternateContent xmlns:mc="http://schemas.openxmlformats.org/markup-compatibility/2006">
          <mc:Choice Requires="x14">
            <control shapeId="57357" r:id="rId15" name="Check Box 13">
              <controlPr defaultSize="0" autoFill="0" autoLine="0" autoPict="0" altText="">
                <anchor moveWithCells="1">
                  <from>
                    <xdr:col>7</xdr:col>
                    <xdr:colOff>106680</xdr:colOff>
                    <xdr:row>19</xdr:row>
                    <xdr:rowOff>106680</xdr:rowOff>
                  </from>
                  <to>
                    <xdr:col>7</xdr:col>
                    <xdr:colOff>297180</xdr:colOff>
                    <xdr:row>20</xdr:row>
                    <xdr:rowOff>0</xdr:rowOff>
                  </to>
                </anchor>
              </controlPr>
            </control>
          </mc:Choice>
        </mc:AlternateContent>
        <mc:AlternateContent xmlns:mc="http://schemas.openxmlformats.org/markup-compatibility/2006">
          <mc:Choice Requires="x14">
            <control shapeId="57358" r:id="rId16" name="Check Box 14">
              <controlPr defaultSize="0" autoFill="0" autoLine="0" autoPict="0" altText="">
                <anchor moveWithCells="1">
                  <from>
                    <xdr:col>9</xdr:col>
                    <xdr:colOff>106680</xdr:colOff>
                    <xdr:row>19</xdr:row>
                    <xdr:rowOff>106680</xdr:rowOff>
                  </from>
                  <to>
                    <xdr:col>9</xdr:col>
                    <xdr:colOff>297180</xdr:colOff>
                    <xdr:row>20</xdr:row>
                    <xdr:rowOff>0</xdr:rowOff>
                  </to>
                </anchor>
              </controlPr>
            </control>
          </mc:Choice>
        </mc:AlternateContent>
        <mc:AlternateContent xmlns:mc="http://schemas.openxmlformats.org/markup-compatibility/2006">
          <mc:Choice Requires="x14">
            <control shapeId="57359" r:id="rId17" name="Check Box 15">
              <controlPr defaultSize="0" autoFill="0" autoLine="0" autoPict="0" altText="">
                <anchor moveWithCells="1">
                  <from>
                    <xdr:col>12</xdr:col>
                    <xdr:colOff>106680</xdr:colOff>
                    <xdr:row>19</xdr:row>
                    <xdr:rowOff>106680</xdr:rowOff>
                  </from>
                  <to>
                    <xdr:col>12</xdr:col>
                    <xdr:colOff>297180</xdr:colOff>
                    <xdr:row>20</xdr:row>
                    <xdr:rowOff>0</xdr:rowOff>
                  </to>
                </anchor>
              </controlPr>
            </control>
          </mc:Choice>
        </mc:AlternateContent>
        <mc:AlternateContent xmlns:mc="http://schemas.openxmlformats.org/markup-compatibility/2006">
          <mc:Choice Requires="x14">
            <control shapeId="57360" r:id="rId18" name="Check Box 16">
              <controlPr defaultSize="0" autoFill="0" autoLine="0" autoPict="0" altText="">
                <anchor moveWithCells="1">
                  <from>
                    <xdr:col>5</xdr:col>
                    <xdr:colOff>106680</xdr:colOff>
                    <xdr:row>49</xdr:row>
                    <xdr:rowOff>99060</xdr:rowOff>
                  </from>
                  <to>
                    <xdr:col>5</xdr:col>
                    <xdr:colOff>297180</xdr:colOff>
                    <xdr:row>50</xdr:row>
                    <xdr:rowOff>0</xdr:rowOff>
                  </to>
                </anchor>
              </controlPr>
            </control>
          </mc:Choice>
        </mc:AlternateContent>
        <mc:AlternateContent xmlns:mc="http://schemas.openxmlformats.org/markup-compatibility/2006">
          <mc:Choice Requires="x14">
            <control shapeId="57361" r:id="rId19" name="Check Box 17">
              <controlPr defaultSize="0" autoFill="0" autoLine="0" autoPict="0" altText="">
                <anchor moveWithCells="1">
                  <from>
                    <xdr:col>7</xdr:col>
                    <xdr:colOff>106680</xdr:colOff>
                    <xdr:row>49</xdr:row>
                    <xdr:rowOff>99060</xdr:rowOff>
                  </from>
                  <to>
                    <xdr:col>7</xdr:col>
                    <xdr:colOff>297180</xdr:colOff>
                    <xdr:row>50</xdr:row>
                    <xdr:rowOff>0</xdr:rowOff>
                  </to>
                </anchor>
              </controlPr>
            </control>
          </mc:Choice>
        </mc:AlternateContent>
        <mc:AlternateContent xmlns:mc="http://schemas.openxmlformats.org/markup-compatibility/2006">
          <mc:Choice Requires="x14">
            <control shapeId="57362" r:id="rId20" name="Check Box 18">
              <controlPr defaultSize="0" autoFill="0" autoLine="0" autoPict="0" altText="">
                <anchor moveWithCells="1">
                  <from>
                    <xdr:col>12</xdr:col>
                    <xdr:colOff>106680</xdr:colOff>
                    <xdr:row>49</xdr:row>
                    <xdr:rowOff>99060</xdr:rowOff>
                  </from>
                  <to>
                    <xdr:col>12</xdr:col>
                    <xdr:colOff>297180</xdr:colOff>
                    <xdr:row>50</xdr:row>
                    <xdr:rowOff>0</xdr:rowOff>
                  </to>
                </anchor>
              </controlPr>
            </control>
          </mc:Choice>
        </mc:AlternateContent>
        <mc:AlternateContent xmlns:mc="http://schemas.openxmlformats.org/markup-compatibility/2006">
          <mc:Choice Requires="x14">
            <control shapeId="57363" r:id="rId21" name="Check Box 19">
              <controlPr defaultSize="0" autoFill="0" autoLine="0" autoPict="0" altText="">
                <anchor moveWithCells="1">
                  <from>
                    <xdr:col>5</xdr:col>
                    <xdr:colOff>106680</xdr:colOff>
                    <xdr:row>59</xdr:row>
                    <xdr:rowOff>60960</xdr:rowOff>
                  </from>
                  <to>
                    <xdr:col>5</xdr:col>
                    <xdr:colOff>297180</xdr:colOff>
                    <xdr:row>60</xdr:row>
                    <xdr:rowOff>0</xdr:rowOff>
                  </to>
                </anchor>
              </controlPr>
            </control>
          </mc:Choice>
        </mc:AlternateContent>
        <mc:AlternateContent xmlns:mc="http://schemas.openxmlformats.org/markup-compatibility/2006">
          <mc:Choice Requires="x14">
            <control shapeId="57364" r:id="rId22" name="Check Box 20">
              <controlPr defaultSize="0" autoFill="0" autoLine="0" autoPict="0" altText="">
                <anchor moveWithCells="1">
                  <from>
                    <xdr:col>7</xdr:col>
                    <xdr:colOff>106680</xdr:colOff>
                    <xdr:row>59</xdr:row>
                    <xdr:rowOff>60960</xdr:rowOff>
                  </from>
                  <to>
                    <xdr:col>7</xdr:col>
                    <xdr:colOff>297180</xdr:colOff>
                    <xdr:row>60</xdr:row>
                    <xdr:rowOff>0</xdr:rowOff>
                  </to>
                </anchor>
              </controlPr>
            </control>
          </mc:Choice>
        </mc:AlternateContent>
        <mc:AlternateContent xmlns:mc="http://schemas.openxmlformats.org/markup-compatibility/2006">
          <mc:Choice Requires="x14">
            <control shapeId="57365" r:id="rId23" name="Check Box 21">
              <controlPr defaultSize="0" autoFill="0" autoLine="0" autoPict="0" altText="">
                <anchor moveWithCells="1">
                  <from>
                    <xdr:col>9</xdr:col>
                    <xdr:colOff>106680</xdr:colOff>
                    <xdr:row>59</xdr:row>
                    <xdr:rowOff>60960</xdr:rowOff>
                  </from>
                  <to>
                    <xdr:col>9</xdr:col>
                    <xdr:colOff>297180</xdr:colOff>
                    <xdr:row>60</xdr:row>
                    <xdr:rowOff>0</xdr:rowOff>
                  </to>
                </anchor>
              </controlPr>
            </control>
          </mc:Choice>
        </mc:AlternateContent>
        <mc:AlternateContent xmlns:mc="http://schemas.openxmlformats.org/markup-compatibility/2006">
          <mc:Choice Requires="x14">
            <control shapeId="57366" r:id="rId24" name="Check Box 22">
              <controlPr defaultSize="0" autoFill="0" autoLine="0" autoPict="0" altText="">
                <anchor moveWithCells="1">
                  <from>
                    <xdr:col>14</xdr:col>
                    <xdr:colOff>106680</xdr:colOff>
                    <xdr:row>18</xdr:row>
                    <xdr:rowOff>60960</xdr:rowOff>
                  </from>
                  <to>
                    <xdr:col>14</xdr:col>
                    <xdr:colOff>297180</xdr:colOff>
                    <xdr:row>19</xdr:row>
                    <xdr:rowOff>0</xdr:rowOff>
                  </to>
                </anchor>
              </controlPr>
            </control>
          </mc:Choice>
        </mc:AlternateContent>
        <mc:AlternateContent xmlns:mc="http://schemas.openxmlformats.org/markup-compatibility/2006">
          <mc:Choice Requires="x14">
            <control shapeId="57367" r:id="rId25" name="Check Box 23">
              <controlPr defaultSize="0" autoFill="0" autoLine="0" autoPict="0" altText="">
                <anchor moveWithCells="1">
                  <from>
                    <xdr:col>14</xdr:col>
                    <xdr:colOff>106680</xdr:colOff>
                    <xdr:row>19</xdr:row>
                    <xdr:rowOff>106680</xdr:rowOff>
                  </from>
                  <to>
                    <xdr:col>14</xdr:col>
                    <xdr:colOff>297180</xdr:colOff>
                    <xdr:row>20</xdr:row>
                    <xdr:rowOff>0</xdr:rowOff>
                  </to>
                </anchor>
              </controlPr>
            </control>
          </mc:Choice>
        </mc:AlternateContent>
        <mc:AlternateContent xmlns:mc="http://schemas.openxmlformats.org/markup-compatibility/2006">
          <mc:Choice Requires="x14">
            <control shapeId="57368" r:id="rId26" name="Check Box 24">
              <controlPr defaultSize="0" autoFill="0" autoLine="0" autoPict="0" altText="">
                <anchor moveWithCells="1">
                  <from>
                    <xdr:col>5</xdr:col>
                    <xdr:colOff>106680</xdr:colOff>
                    <xdr:row>61</xdr:row>
                    <xdr:rowOff>60960</xdr:rowOff>
                  </from>
                  <to>
                    <xdr:col>5</xdr:col>
                    <xdr:colOff>297180</xdr:colOff>
                    <xdr:row>62</xdr:row>
                    <xdr:rowOff>0</xdr:rowOff>
                  </to>
                </anchor>
              </controlPr>
            </control>
          </mc:Choice>
        </mc:AlternateContent>
        <mc:AlternateContent xmlns:mc="http://schemas.openxmlformats.org/markup-compatibility/2006">
          <mc:Choice Requires="x14">
            <control shapeId="57369" r:id="rId27" name="Check Box 25">
              <controlPr defaultSize="0" autoFill="0" autoLine="0" autoPict="0" altText="">
                <anchor moveWithCells="1">
                  <from>
                    <xdr:col>7</xdr:col>
                    <xdr:colOff>106680</xdr:colOff>
                    <xdr:row>61</xdr:row>
                    <xdr:rowOff>60960</xdr:rowOff>
                  </from>
                  <to>
                    <xdr:col>7</xdr:col>
                    <xdr:colOff>297180</xdr:colOff>
                    <xdr:row>62</xdr:row>
                    <xdr:rowOff>0</xdr:rowOff>
                  </to>
                </anchor>
              </controlPr>
            </control>
          </mc:Choice>
        </mc:AlternateContent>
        <mc:AlternateContent xmlns:mc="http://schemas.openxmlformats.org/markup-compatibility/2006">
          <mc:Choice Requires="x14">
            <control shapeId="57370" r:id="rId28" name="Check Box 26">
              <controlPr defaultSize="0" autoFill="0" autoLine="0" autoPict="0" altText="">
                <anchor moveWithCells="1">
                  <from>
                    <xdr:col>9</xdr:col>
                    <xdr:colOff>106680</xdr:colOff>
                    <xdr:row>61</xdr:row>
                    <xdr:rowOff>60960</xdr:rowOff>
                  </from>
                  <to>
                    <xdr:col>9</xdr:col>
                    <xdr:colOff>297180</xdr:colOff>
                    <xdr:row>62</xdr:row>
                    <xdr:rowOff>0</xdr:rowOff>
                  </to>
                </anchor>
              </controlPr>
            </control>
          </mc:Choice>
        </mc:AlternateContent>
        <mc:AlternateContent xmlns:mc="http://schemas.openxmlformats.org/markup-compatibility/2006">
          <mc:Choice Requires="x14">
            <control shapeId="57371" r:id="rId29" name="Check Box 27">
              <controlPr defaultSize="0" autoFill="0" autoLine="0" autoPict="0" altText="">
                <anchor moveWithCells="1">
                  <from>
                    <xdr:col>5</xdr:col>
                    <xdr:colOff>106680</xdr:colOff>
                    <xdr:row>30</xdr:row>
                    <xdr:rowOff>60960</xdr:rowOff>
                  </from>
                  <to>
                    <xdr:col>5</xdr:col>
                    <xdr:colOff>297180</xdr:colOff>
                    <xdr:row>31</xdr:row>
                    <xdr:rowOff>0</xdr:rowOff>
                  </to>
                </anchor>
              </controlPr>
            </control>
          </mc:Choice>
        </mc:AlternateContent>
        <mc:AlternateContent xmlns:mc="http://schemas.openxmlformats.org/markup-compatibility/2006">
          <mc:Choice Requires="x14">
            <control shapeId="57372" r:id="rId30" name="Check Box 28">
              <controlPr defaultSize="0" autoFill="0" autoLine="0" autoPict="0" altText="">
                <anchor moveWithCells="1">
                  <from>
                    <xdr:col>7</xdr:col>
                    <xdr:colOff>106680</xdr:colOff>
                    <xdr:row>30</xdr:row>
                    <xdr:rowOff>60960</xdr:rowOff>
                  </from>
                  <to>
                    <xdr:col>7</xdr:col>
                    <xdr:colOff>297180</xdr:colOff>
                    <xdr:row>31</xdr:row>
                    <xdr:rowOff>0</xdr:rowOff>
                  </to>
                </anchor>
              </controlPr>
            </control>
          </mc:Choice>
        </mc:AlternateContent>
        <mc:AlternateContent xmlns:mc="http://schemas.openxmlformats.org/markup-compatibility/2006">
          <mc:Choice Requires="x14">
            <control shapeId="57373" r:id="rId31" name="Check Box 29">
              <controlPr defaultSize="0" autoFill="0" autoLine="0" autoPict="0" altText="">
                <anchor moveWithCells="1">
                  <from>
                    <xdr:col>9</xdr:col>
                    <xdr:colOff>106680</xdr:colOff>
                    <xdr:row>30</xdr:row>
                    <xdr:rowOff>60960</xdr:rowOff>
                  </from>
                  <to>
                    <xdr:col>9</xdr:col>
                    <xdr:colOff>297180</xdr:colOff>
                    <xdr:row>31</xdr:row>
                    <xdr:rowOff>0</xdr:rowOff>
                  </to>
                </anchor>
              </controlPr>
            </control>
          </mc:Choice>
        </mc:AlternateContent>
        <mc:AlternateContent xmlns:mc="http://schemas.openxmlformats.org/markup-compatibility/2006">
          <mc:Choice Requires="x14">
            <control shapeId="57374" r:id="rId32" name="Check Box 30">
              <controlPr defaultSize="0" autoFill="0" autoLine="0" autoPict="0" altText="">
                <anchor moveWithCells="1">
                  <from>
                    <xdr:col>5</xdr:col>
                    <xdr:colOff>106680</xdr:colOff>
                    <xdr:row>54</xdr:row>
                    <xdr:rowOff>60960</xdr:rowOff>
                  </from>
                  <to>
                    <xdr:col>5</xdr:col>
                    <xdr:colOff>297180</xdr:colOff>
                    <xdr:row>55</xdr:row>
                    <xdr:rowOff>0</xdr:rowOff>
                  </to>
                </anchor>
              </controlPr>
            </control>
          </mc:Choice>
        </mc:AlternateContent>
        <mc:AlternateContent xmlns:mc="http://schemas.openxmlformats.org/markup-compatibility/2006">
          <mc:Choice Requires="x14">
            <control shapeId="57375" r:id="rId33" name="Check Box 31">
              <controlPr defaultSize="0" autoFill="0" autoLine="0" autoPict="0" altText="">
                <anchor moveWithCells="1">
                  <from>
                    <xdr:col>7</xdr:col>
                    <xdr:colOff>106680</xdr:colOff>
                    <xdr:row>54</xdr:row>
                    <xdr:rowOff>60960</xdr:rowOff>
                  </from>
                  <to>
                    <xdr:col>7</xdr:col>
                    <xdr:colOff>297180</xdr:colOff>
                    <xdr:row>55</xdr:row>
                    <xdr:rowOff>0</xdr:rowOff>
                  </to>
                </anchor>
              </controlPr>
            </control>
          </mc:Choice>
        </mc:AlternateContent>
        <mc:AlternateContent xmlns:mc="http://schemas.openxmlformats.org/markup-compatibility/2006">
          <mc:Choice Requires="x14">
            <control shapeId="57376" r:id="rId34" name="Check Box 32">
              <controlPr defaultSize="0" autoFill="0" autoLine="0" autoPict="0" altText="">
                <anchor moveWithCells="1">
                  <from>
                    <xdr:col>9</xdr:col>
                    <xdr:colOff>106680</xdr:colOff>
                    <xdr:row>54</xdr:row>
                    <xdr:rowOff>60960</xdr:rowOff>
                  </from>
                  <to>
                    <xdr:col>9</xdr:col>
                    <xdr:colOff>297180</xdr:colOff>
                    <xdr:row>55</xdr:row>
                    <xdr:rowOff>0</xdr:rowOff>
                  </to>
                </anchor>
              </controlPr>
            </control>
          </mc:Choice>
        </mc:AlternateContent>
        <mc:AlternateContent xmlns:mc="http://schemas.openxmlformats.org/markup-compatibility/2006">
          <mc:Choice Requires="x14">
            <control shapeId="57377" r:id="rId35" name="Check Box 33">
              <controlPr defaultSize="0" autoFill="0" autoLine="0" autoPict="0" altText="">
                <anchor moveWithCells="1">
                  <from>
                    <xdr:col>5</xdr:col>
                    <xdr:colOff>106680</xdr:colOff>
                    <xdr:row>55</xdr:row>
                    <xdr:rowOff>60960</xdr:rowOff>
                  </from>
                  <to>
                    <xdr:col>5</xdr:col>
                    <xdr:colOff>297180</xdr:colOff>
                    <xdr:row>56</xdr:row>
                    <xdr:rowOff>0</xdr:rowOff>
                  </to>
                </anchor>
              </controlPr>
            </control>
          </mc:Choice>
        </mc:AlternateContent>
        <mc:AlternateContent xmlns:mc="http://schemas.openxmlformats.org/markup-compatibility/2006">
          <mc:Choice Requires="x14">
            <control shapeId="57378" r:id="rId36" name="Check Box 34">
              <controlPr defaultSize="0" autoFill="0" autoLine="0" autoPict="0" altText="">
                <anchor moveWithCells="1">
                  <from>
                    <xdr:col>7</xdr:col>
                    <xdr:colOff>106680</xdr:colOff>
                    <xdr:row>55</xdr:row>
                    <xdr:rowOff>60960</xdr:rowOff>
                  </from>
                  <to>
                    <xdr:col>7</xdr:col>
                    <xdr:colOff>297180</xdr:colOff>
                    <xdr:row>56</xdr:row>
                    <xdr:rowOff>0</xdr:rowOff>
                  </to>
                </anchor>
              </controlPr>
            </control>
          </mc:Choice>
        </mc:AlternateContent>
        <mc:AlternateContent xmlns:mc="http://schemas.openxmlformats.org/markup-compatibility/2006">
          <mc:Choice Requires="x14">
            <control shapeId="57379" r:id="rId37" name="Check Box 35">
              <controlPr defaultSize="0" autoFill="0" autoLine="0" autoPict="0" altText="">
                <anchor moveWithCells="1">
                  <from>
                    <xdr:col>9</xdr:col>
                    <xdr:colOff>106680</xdr:colOff>
                    <xdr:row>55</xdr:row>
                    <xdr:rowOff>60960</xdr:rowOff>
                  </from>
                  <to>
                    <xdr:col>9</xdr:col>
                    <xdr:colOff>297180</xdr:colOff>
                    <xdr:row>56</xdr:row>
                    <xdr:rowOff>0</xdr:rowOff>
                  </to>
                </anchor>
              </controlPr>
            </control>
          </mc:Choice>
        </mc:AlternateContent>
        <mc:AlternateContent xmlns:mc="http://schemas.openxmlformats.org/markup-compatibility/2006">
          <mc:Choice Requires="x14">
            <control shapeId="57380" r:id="rId38" name="Check Box 36">
              <controlPr defaultSize="0" autoFill="0" autoLine="0" autoPict="0" altText="">
                <anchor moveWithCells="1">
                  <from>
                    <xdr:col>5</xdr:col>
                    <xdr:colOff>106680</xdr:colOff>
                    <xdr:row>60</xdr:row>
                    <xdr:rowOff>60960</xdr:rowOff>
                  </from>
                  <to>
                    <xdr:col>5</xdr:col>
                    <xdr:colOff>297180</xdr:colOff>
                    <xdr:row>61</xdr:row>
                    <xdr:rowOff>0</xdr:rowOff>
                  </to>
                </anchor>
              </controlPr>
            </control>
          </mc:Choice>
        </mc:AlternateContent>
        <mc:AlternateContent xmlns:mc="http://schemas.openxmlformats.org/markup-compatibility/2006">
          <mc:Choice Requires="x14">
            <control shapeId="57381" r:id="rId39" name="Check Box 37">
              <controlPr defaultSize="0" autoFill="0" autoLine="0" autoPict="0" altText="">
                <anchor moveWithCells="1">
                  <from>
                    <xdr:col>7</xdr:col>
                    <xdr:colOff>106680</xdr:colOff>
                    <xdr:row>60</xdr:row>
                    <xdr:rowOff>60960</xdr:rowOff>
                  </from>
                  <to>
                    <xdr:col>7</xdr:col>
                    <xdr:colOff>297180</xdr:colOff>
                    <xdr:row>61</xdr:row>
                    <xdr:rowOff>0</xdr:rowOff>
                  </to>
                </anchor>
              </controlPr>
            </control>
          </mc:Choice>
        </mc:AlternateContent>
        <mc:AlternateContent xmlns:mc="http://schemas.openxmlformats.org/markup-compatibility/2006">
          <mc:Choice Requires="x14">
            <control shapeId="57382" r:id="rId40" name="Check Box 38">
              <controlPr defaultSize="0" autoFill="0" autoLine="0" autoPict="0" altText="">
                <anchor moveWithCells="1">
                  <from>
                    <xdr:col>9</xdr:col>
                    <xdr:colOff>106680</xdr:colOff>
                    <xdr:row>60</xdr:row>
                    <xdr:rowOff>60960</xdr:rowOff>
                  </from>
                  <to>
                    <xdr:col>9</xdr:col>
                    <xdr:colOff>297180</xdr:colOff>
                    <xdr:row>61</xdr:row>
                    <xdr:rowOff>0</xdr:rowOff>
                  </to>
                </anchor>
              </controlPr>
            </control>
          </mc:Choice>
        </mc:AlternateContent>
        <mc:AlternateContent xmlns:mc="http://schemas.openxmlformats.org/markup-compatibility/2006">
          <mc:Choice Requires="x14">
            <control shapeId="57383" r:id="rId41" name="Check Box 39">
              <controlPr defaultSize="0" autoFill="0" autoLine="0" autoPict="0" altText="">
                <anchor moveWithCells="1">
                  <from>
                    <xdr:col>5</xdr:col>
                    <xdr:colOff>106680</xdr:colOff>
                    <xdr:row>13</xdr:row>
                    <xdr:rowOff>137160</xdr:rowOff>
                  </from>
                  <to>
                    <xdr:col>5</xdr:col>
                    <xdr:colOff>297180</xdr:colOff>
                    <xdr:row>14</xdr:row>
                    <xdr:rowOff>144780</xdr:rowOff>
                  </to>
                </anchor>
              </controlPr>
            </control>
          </mc:Choice>
        </mc:AlternateContent>
        <mc:AlternateContent xmlns:mc="http://schemas.openxmlformats.org/markup-compatibility/2006">
          <mc:Choice Requires="x14">
            <control shapeId="57384" r:id="rId42" name="Check Box 40">
              <controlPr defaultSize="0" autoFill="0" autoLine="0" autoPict="0" altText="">
                <anchor moveWithCells="1">
                  <from>
                    <xdr:col>7</xdr:col>
                    <xdr:colOff>106680</xdr:colOff>
                    <xdr:row>13</xdr:row>
                    <xdr:rowOff>137160</xdr:rowOff>
                  </from>
                  <to>
                    <xdr:col>7</xdr:col>
                    <xdr:colOff>297180</xdr:colOff>
                    <xdr:row>14</xdr:row>
                    <xdr:rowOff>144780</xdr:rowOff>
                  </to>
                </anchor>
              </controlPr>
            </control>
          </mc:Choice>
        </mc:AlternateContent>
        <mc:AlternateContent xmlns:mc="http://schemas.openxmlformats.org/markup-compatibility/2006">
          <mc:Choice Requires="x14">
            <control shapeId="57385" r:id="rId43" name="Check Box 41">
              <controlPr defaultSize="0" autoFill="0" autoLine="0" autoPict="0" altText="">
                <anchor moveWithCells="1">
                  <from>
                    <xdr:col>9</xdr:col>
                    <xdr:colOff>106680</xdr:colOff>
                    <xdr:row>13</xdr:row>
                    <xdr:rowOff>121920</xdr:rowOff>
                  </from>
                  <to>
                    <xdr:col>9</xdr:col>
                    <xdr:colOff>297180</xdr:colOff>
                    <xdr:row>14</xdr:row>
                    <xdr:rowOff>144780</xdr:rowOff>
                  </to>
                </anchor>
              </controlPr>
            </control>
          </mc:Choice>
        </mc:AlternateContent>
        <mc:AlternateContent xmlns:mc="http://schemas.openxmlformats.org/markup-compatibility/2006">
          <mc:Choice Requires="x14">
            <control shapeId="57386" r:id="rId44" name="Check Box 42">
              <controlPr defaultSize="0" autoFill="0" autoLine="0" autoPict="0" altText="">
                <anchor moveWithCells="1">
                  <from>
                    <xdr:col>5</xdr:col>
                    <xdr:colOff>106680</xdr:colOff>
                    <xdr:row>25</xdr:row>
                    <xdr:rowOff>137160</xdr:rowOff>
                  </from>
                  <to>
                    <xdr:col>5</xdr:col>
                    <xdr:colOff>297180</xdr:colOff>
                    <xdr:row>26</xdr:row>
                    <xdr:rowOff>137160</xdr:rowOff>
                  </to>
                </anchor>
              </controlPr>
            </control>
          </mc:Choice>
        </mc:AlternateContent>
        <mc:AlternateContent xmlns:mc="http://schemas.openxmlformats.org/markup-compatibility/2006">
          <mc:Choice Requires="x14">
            <control shapeId="57387" r:id="rId45" name="Check Box 43">
              <controlPr defaultSize="0" autoFill="0" autoLine="0" autoPict="0" altText="">
                <anchor moveWithCells="1">
                  <from>
                    <xdr:col>7</xdr:col>
                    <xdr:colOff>106680</xdr:colOff>
                    <xdr:row>25</xdr:row>
                    <xdr:rowOff>137160</xdr:rowOff>
                  </from>
                  <to>
                    <xdr:col>7</xdr:col>
                    <xdr:colOff>297180</xdr:colOff>
                    <xdr:row>26</xdr:row>
                    <xdr:rowOff>137160</xdr:rowOff>
                  </to>
                </anchor>
              </controlPr>
            </control>
          </mc:Choice>
        </mc:AlternateContent>
        <mc:AlternateContent xmlns:mc="http://schemas.openxmlformats.org/markup-compatibility/2006">
          <mc:Choice Requires="x14">
            <control shapeId="57388" r:id="rId46" name="Check Box 44">
              <controlPr defaultSize="0" autoFill="0" autoLine="0" autoPict="0" altText="">
                <anchor moveWithCells="1">
                  <from>
                    <xdr:col>9</xdr:col>
                    <xdr:colOff>106680</xdr:colOff>
                    <xdr:row>25</xdr:row>
                    <xdr:rowOff>121920</xdr:rowOff>
                  </from>
                  <to>
                    <xdr:col>9</xdr:col>
                    <xdr:colOff>297180</xdr:colOff>
                    <xdr:row>26</xdr:row>
                    <xdr:rowOff>144780</xdr:rowOff>
                  </to>
                </anchor>
              </controlPr>
            </control>
          </mc:Choice>
        </mc:AlternateContent>
        <mc:AlternateContent xmlns:mc="http://schemas.openxmlformats.org/markup-compatibility/2006">
          <mc:Choice Requires="x14">
            <control shapeId="57389" r:id="rId47" name="Check Box 45">
              <controlPr defaultSize="0" autoFill="0" autoLine="0" autoPict="0" altText="">
                <anchor moveWithCells="1">
                  <from>
                    <xdr:col>5</xdr:col>
                    <xdr:colOff>106680</xdr:colOff>
                    <xdr:row>36</xdr:row>
                    <xdr:rowOff>137160</xdr:rowOff>
                  </from>
                  <to>
                    <xdr:col>5</xdr:col>
                    <xdr:colOff>297180</xdr:colOff>
                    <xdr:row>37</xdr:row>
                    <xdr:rowOff>137160</xdr:rowOff>
                  </to>
                </anchor>
              </controlPr>
            </control>
          </mc:Choice>
        </mc:AlternateContent>
        <mc:AlternateContent xmlns:mc="http://schemas.openxmlformats.org/markup-compatibility/2006">
          <mc:Choice Requires="x14">
            <control shapeId="57390" r:id="rId48" name="Check Box 46">
              <controlPr defaultSize="0" autoFill="0" autoLine="0" autoPict="0" altText="">
                <anchor moveWithCells="1">
                  <from>
                    <xdr:col>7</xdr:col>
                    <xdr:colOff>106680</xdr:colOff>
                    <xdr:row>36</xdr:row>
                    <xdr:rowOff>137160</xdr:rowOff>
                  </from>
                  <to>
                    <xdr:col>7</xdr:col>
                    <xdr:colOff>297180</xdr:colOff>
                    <xdr:row>37</xdr:row>
                    <xdr:rowOff>137160</xdr:rowOff>
                  </to>
                </anchor>
              </controlPr>
            </control>
          </mc:Choice>
        </mc:AlternateContent>
        <mc:AlternateContent xmlns:mc="http://schemas.openxmlformats.org/markup-compatibility/2006">
          <mc:Choice Requires="x14">
            <control shapeId="57391" r:id="rId49" name="Check Box 47">
              <controlPr defaultSize="0" autoFill="0" autoLine="0" autoPict="0" altText="">
                <anchor moveWithCells="1">
                  <from>
                    <xdr:col>9</xdr:col>
                    <xdr:colOff>106680</xdr:colOff>
                    <xdr:row>36</xdr:row>
                    <xdr:rowOff>121920</xdr:rowOff>
                  </from>
                  <to>
                    <xdr:col>9</xdr:col>
                    <xdr:colOff>297180</xdr:colOff>
                    <xdr:row>37</xdr:row>
                    <xdr:rowOff>144780</xdr:rowOff>
                  </to>
                </anchor>
              </controlPr>
            </control>
          </mc:Choice>
        </mc:AlternateContent>
        <mc:AlternateContent xmlns:mc="http://schemas.openxmlformats.org/markup-compatibility/2006">
          <mc:Choice Requires="x14">
            <control shapeId="57392" r:id="rId50" name="Check Box 48">
              <controlPr defaultSize="0" autoFill="0" autoLine="0" autoPict="0" altText="">
                <anchor moveWithCells="1">
                  <from>
                    <xdr:col>5</xdr:col>
                    <xdr:colOff>106680</xdr:colOff>
                    <xdr:row>45</xdr:row>
                    <xdr:rowOff>137160</xdr:rowOff>
                  </from>
                  <to>
                    <xdr:col>5</xdr:col>
                    <xdr:colOff>297180</xdr:colOff>
                    <xdr:row>46</xdr:row>
                    <xdr:rowOff>137160</xdr:rowOff>
                  </to>
                </anchor>
              </controlPr>
            </control>
          </mc:Choice>
        </mc:AlternateContent>
        <mc:AlternateContent xmlns:mc="http://schemas.openxmlformats.org/markup-compatibility/2006">
          <mc:Choice Requires="x14">
            <control shapeId="57393" r:id="rId51" name="Check Box 49">
              <controlPr defaultSize="0" autoFill="0" autoLine="0" autoPict="0" altText="">
                <anchor moveWithCells="1">
                  <from>
                    <xdr:col>7</xdr:col>
                    <xdr:colOff>106680</xdr:colOff>
                    <xdr:row>45</xdr:row>
                    <xdr:rowOff>137160</xdr:rowOff>
                  </from>
                  <to>
                    <xdr:col>7</xdr:col>
                    <xdr:colOff>297180</xdr:colOff>
                    <xdr:row>46</xdr:row>
                    <xdr:rowOff>137160</xdr:rowOff>
                  </to>
                </anchor>
              </controlPr>
            </control>
          </mc:Choice>
        </mc:AlternateContent>
        <mc:AlternateContent xmlns:mc="http://schemas.openxmlformats.org/markup-compatibility/2006">
          <mc:Choice Requires="x14">
            <control shapeId="57394" r:id="rId52" name="Check Box 50">
              <controlPr defaultSize="0" autoFill="0" autoLine="0" autoPict="0" altText="">
                <anchor moveWithCells="1">
                  <from>
                    <xdr:col>9</xdr:col>
                    <xdr:colOff>106680</xdr:colOff>
                    <xdr:row>45</xdr:row>
                    <xdr:rowOff>121920</xdr:rowOff>
                  </from>
                  <to>
                    <xdr:col>9</xdr:col>
                    <xdr:colOff>297180</xdr:colOff>
                    <xdr:row>46</xdr:row>
                    <xdr:rowOff>144780</xdr:rowOff>
                  </to>
                </anchor>
              </controlPr>
            </control>
          </mc:Choice>
        </mc:AlternateContent>
        <mc:AlternateContent xmlns:mc="http://schemas.openxmlformats.org/markup-compatibility/2006">
          <mc:Choice Requires="x14">
            <control shapeId="57395" r:id="rId53" name="Check Box 51">
              <controlPr defaultSize="0" autoFill="0" autoLine="0" autoPict="0" altText="">
                <anchor moveWithCells="1">
                  <from>
                    <xdr:col>9</xdr:col>
                    <xdr:colOff>106680</xdr:colOff>
                    <xdr:row>49</xdr:row>
                    <xdr:rowOff>99060</xdr:rowOff>
                  </from>
                  <to>
                    <xdr:col>9</xdr:col>
                    <xdr:colOff>297180</xdr:colOff>
                    <xdr:row>50</xdr:row>
                    <xdr:rowOff>0</xdr:rowOff>
                  </to>
                </anchor>
              </controlPr>
            </control>
          </mc:Choice>
        </mc:AlternateContent>
        <mc:AlternateContent xmlns:mc="http://schemas.openxmlformats.org/markup-compatibility/2006">
          <mc:Choice Requires="x14">
            <control shapeId="57396" r:id="rId54" name="Check Box 52">
              <controlPr defaultSize="0" autoFill="0" autoLine="0" autoPict="0" altText="">
                <anchor moveWithCells="1">
                  <from>
                    <xdr:col>7</xdr:col>
                    <xdr:colOff>106680</xdr:colOff>
                    <xdr:row>59</xdr:row>
                    <xdr:rowOff>60960</xdr:rowOff>
                  </from>
                  <to>
                    <xdr:col>7</xdr:col>
                    <xdr:colOff>297180</xdr:colOff>
                    <xdr:row>60</xdr:row>
                    <xdr:rowOff>0</xdr:rowOff>
                  </to>
                </anchor>
              </controlPr>
            </control>
          </mc:Choice>
        </mc:AlternateContent>
        <mc:AlternateContent xmlns:mc="http://schemas.openxmlformats.org/markup-compatibility/2006">
          <mc:Choice Requires="x14">
            <control shapeId="57397" r:id="rId55" name="Check Box 53">
              <controlPr defaultSize="0" autoFill="0" autoLine="0" autoPict="0" altText="">
                <anchor moveWithCells="1">
                  <from>
                    <xdr:col>9</xdr:col>
                    <xdr:colOff>106680</xdr:colOff>
                    <xdr:row>59</xdr:row>
                    <xdr:rowOff>60960</xdr:rowOff>
                  </from>
                  <to>
                    <xdr:col>9</xdr:col>
                    <xdr:colOff>297180</xdr:colOff>
                    <xdr:row>60</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T32"/>
  <sheetViews>
    <sheetView showGridLines="0" zoomScale="90" zoomScaleNormal="90" workbookViewId="0">
      <selection activeCell="AT10" sqref="AT10"/>
    </sheetView>
  </sheetViews>
  <sheetFormatPr baseColWidth="10" defaultRowHeight="14.4"/>
  <cols>
    <col min="1" max="1" width="2.33203125" customWidth="1"/>
    <col min="2" max="2" width="3.6640625" style="29" customWidth="1"/>
  </cols>
  <sheetData>
    <row r="1" spans="2:20" ht="10.199999999999999" customHeight="1">
      <c r="B1" s="124"/>
    </row>
    <row r="2" spans="2:20" ht="43.95" customHeight="1">
      <c r="B2" s="637" t="s">
        <v>253</v>
      </c>
      <c r="C2" s="637"/>
      <c r="D2" s="637"/>
      <c r="E2" s="637"/>
      <c r="F2" s="637"/>
      <c r="G2" s="637"/>
      <c r="H2" s="637"/>
      <c r="I2" s="637"/>
      <c r="J2" s="637"/>
      <c r="K2" s="637"/>
      <c r="L2" s="637"/>
      <c r="M2" s="637"/>
      <c r="N2" s="637"/>
      <c r="O2" s="637"/>
    </row>
    <row r="3" spans="2:20" s="3" customFormat="1" ht="10.199999999999999" customHeight="1">
      <c r="B3" s="123"/>
      <c r="C3" s="123"/>
      <c r="D3" s="123"/>
      <c r="E3" s="123"/>
      <c r="F3" s="123"/>
      <c r="G3" s="123"/>
      <c r="H3" s="123"/>
      <c r="I3" s="123"/>
      <c r="J3" s="123"/>
      <c r="K3" s="123"/>
      <c r="L3" s="123"/>
    </row>
    <row r="4" spans="2:20" s="3" customFormat="1" ht="201" customHeight="1">
      <c r="B4" s="425" t="s">
        <v>311</v>
      </c>
      <c r="C4" s="425"/>
      <c r="D4" s="425"/>
      <c r="E4" s="425"/>
      <c r="F4" s="425"/>
      <c r="G4" s="425"/>
      <c r="H4" s="425"/>
      <c r="I4" s="425"/>
      <c r="J4" s="425"/>
      <c r="K4" s="425"/>
      <c r="L4" s="425"/>
      <c r="M4" s="425"/>
      <c r="N4" s="425"/>
      <c r="O4" s="425"/>
    </row>
    <row r="5" spans="2:20" s="3" customFormat="1" ht="10.199999999999999" customHeight="1">
      <c r="B5" s="180"/>
      <c r="C5" s="180"/>
      <c r="D5" s="180"/>
      <c r="E5" s="180"/>
      <c r="F5" s="180"/>
      <c r="G5" s="180"/>
      <c r="H5" s="180"/>
      <c r="I5" s="180"/>
      <c r="J5" s="180"/>
      <c r="K5" s="180"/>
      <c r="L5" s="180"/>
      <c r="M5" s="180"/>
      <c r="N5" s="180"/>
      <c r="O5" s="180"/>
    </row>
    <row r="6" spans="2:20" ht="43.95" customHeight="1">
      <c r="B6" s="636" t="s">
        <v>254</v>
      </c>
      <c r="C6" s="636"/>
      <c r="D6" s="636"/>
      <c r="E6" s="636"/>
      <c r="F6" s="636"/>
      <c r="G6" s="636"/>
      <c r="H6" s="636"/>
      <c r="I6" s="636"/>
      <c r="J6" s="636"/>
      <c r="K6" s="636"/>
      <c r="L6" s="636"/>
      <c r="M6" s="636"/>
      <c r="N6" s="636"/>
      <c r="O6" s="636"/>
    </row>
    <row r="7" spans="2:20" s="3" customFormat="1" ht="10.199999999999999" customHeight="1">
      <c r="B7" s="180"/>
      <c r="C7" s="180"/>
      <c r="D7" s="180"/>
      <c r="E7" s="180"/>
      <c r="F7" s="180"/>
      <c r="G7" s="180"/>
      <c r="H7" s="180"/>
      <c r="I7" s="180"/>
      <c r="J7" s="180"/>
      <c r="K7" s="180"/>
      <c r="L7" s="180"/>
      <c r="M7" s="180"/>
      <c r="N7" s="180"/>
      <c r="O7" s="180"/>
    </row>
    <row r="8" spans="2:20" ht="40.200000000000003" customHeight="1">
      <c r="B8" s="119" t="s">
        <v>1</v>
      </c>
      <c r="C8" s="634" t="s">
        <v>93</v>
      </c>
      <c r="D8" s="634"/>
      <c r="E8" s="634"/>
      <c r="F8" s="634"/>
      <c r="G8" s="634"/>
      <c r="H8" s="634"/>
      <c r="I8" s="634"/>
      <c r="J8" s="634"/>
      <c r="K8" s="634"/>
      <c r="L8" s="634"/>
      <c r="M8" s="634"/>
      <c r="N8" s="634"/>
      <c r="O8" s="634"/>
    </row>
    <row r="9" spans="2:20" ht="41.4" customHeight="1">
      <c r="B9" s="108"/>
      <c r="C9" s="635" t="s">
        <v>248</v>
      </c>
      <c r="D9" s="635"/>
      <c r="E9" s="635"/>
      <c r="F9" s="635"/>
      <c r="G9" s="635"/>
      <c r="H9" s="635"/>
      <c r="I9" s="635"/>
      <c r="J9" s="635"/>
      <c r="K9" s="635"/>
      <c r="L9" s="635"/>
      <c r="M9" s="635"/>
      <c r="N9" s="635"/>
      <c r="O9" s="635"/>
    </row>
    <row r="10" spans="2:20" ht="204" customHeight="1">
      <c r="B10" s="108"/>
      <c r="C10" s="635" t="s">
        <v>249</v>
      </c>
      <c r="D10" s="635"/>
      <c r="E10" s="635"/>
      <c r="F10" s="635"/>
      <c r="G10" s="635"/>
      <c r="H10" s="635"/>
      <c r="I10" s="635"/>
      <c r="J10" s="635"/>
      <c r="K10" s="635"/>
      <c r="L10" s="635"/>
      <c r="M10" s="635"/>
      <c r="N10" s="635"/>
      <c r="O10" s="635"/>
    </row>
    <row r="11" spans="2:20" s="3" customFormat="1" ht="10.199999999999999" customHeight="1">
      <c r="B11" s="180"/>
      <c r="C11" s="180"/>
      <c r="D11" s="180"/>
      <c r="E11" s="180"/>
      <c r="F11" s="180"/>
      <c r="G11" s="180"/>
      <c r="H11" s="180"/>
      <c r="I11" s="180"/>
      <c r="J11" s="180"/>
      <c r="K11" s="180"/>
      <c r="L11" s="180"/>
    </row>
    <row r="12" spans="2:20" ht="43.95" customHeight="1">
      <c r="B12" s="636" t="s">
        <v>179</v>
      </c>
      <c r="C12" s="636"/>
      <c r="D12" s="636"/>
      <c r="E12" s="636"/>
      <c r="F12" s="636"/>
      <c r="G12" s="636"/>
      <c r="H12" s="636"/>
      <c r="I12" s="636"/>
      <c r="J12" s="636"/>
      <c r="K12" s="636"/>
      <c r="L12" s="636"/>
      <c r="M12" s="636"/>
      <c r="N12" s="636"/>
      <c r="O12" s="636"/>
      <c r="Q12" s="638"/>
      <c r="R12" s="638"/>
      <c r="S12" s="638"/>
      <c r="T12" s="638"/>
    </row>
    <row r="13" spans="2:20" s="3" customFormat="1" ht="10.199999999999999" customHeight="1">
      <c r="B13" s="180"/>
      <c r="C13" s="180"/>
      <c r="D13" s="180"/>
      <c r="E13" s="180"/>
      <c r="F13" s="180"/>
      <c r="G13" s="180"/>
      <c r="H13" s="180"/>
      <c r="I13" s="180"/>
      <c r="J13" s="180"/>
      <c r="K13" s="180"/>
      <c r="L13" s="180"/>
    </row>
    <row r="14" spans="2:20" ht="40.200000000000003" customHeight="1">
      <c r="B14" s="119" t="s">
        <v>2</v>
      </c>
      <c r="C14" s="634" t="s">
        <v>180</v>
      </c>
      <c r="D14" s="634"/>
      <c r="E14" s="634"/>
      <c r="F14" s="634"/>
      <c r="G14" s="634"/>
      <c r="H14" s="634"/>
      <c r="I14" s="634"/>
      <c r="J14" s="634"/>
      <c r="K14" s="634"/>
      <c r="L14" s="634"/>
      <c r="M14" s="634"/>
      <c r="N14" s="634"/>
      <c r="O14" s="634"/>
    </row>
    <row r="15" spans="2:20" ht="52.5" customHeight="1">
      <c r="B15" s="108"/>
      <c r="C15" s="635" t="s">
        <v>181</v>
      </c>
      <c r="D15" s="635"/>
      <c r="E15" s="635"/>
      <c r="F15" s="635"/>
      <c r="G15" s="635"/>
      <c r="H15" s="635"/>
      <c r="I15" s="635"/>
      <c r="J15" s="635"/>
      <c r="K15" s="635"/>
      <c r="L15" s="635"/>
      <c r="M15" s="635"/>
      <c r="N15" s="635"/>
      <c r="O15" s="635"/>
    </row>
    <row r="16" spans="2:20" ht="29.4" customHeight="1">
      <c r="B16" s="108"/>
      <c r="C16" s="639" t="s">
        <v>243</v>
      </c>
      <c r="D16" s="635"/>
      <c r="E16" s="635"/>
      <c r="F16" s="635"/>
      <c r="G16" s="635"/>
      <c r="H16" s="635"/>
      <c r="I16" s="635"/>
      <c r="J16" s="635"/>
      <c r="K16" s="635"/>
      <c r="L16" s="635"/>
      <c r="M16" s="635"/>
      <c r="N16" s="635"/>
      <c r="O16" s="635"/>
    </row>
    <row r="17" spans="2:15" ht="10.199999999999999" customHeight="1">
      <c r="B17" s="27"/>
      <c r="C17" s="110"/>
      <c r="D17" s="180"/>
      <c r="E17" s="180"/>
      <c r="F17" s="180"/>
      <c r="G17" s="180"/>
      <c r="H17" s="180"/>
      <c r="I17" s="180"/>
      <c r="J17" s="180"/>
      <c r="K17" s="180"/>
      <c r="L17" s="180"/>
    </row>
    <row r="18" spans="2:15" ht="40.200000000000003" customHeight="1">
      <c r="B18" s="119" t="s">
        <v>3</v>
      </c>
      <c r="C18" s="634" t="s">
        <v>182</v>
      </c>
      <c r="D18" s="634"/>
      <c r="E18" s="634"/>
      <c r="F18" s="634"/>
      <c r="G18" s="634"/>
      <c r="H18" s="634"/>
      <c r="I18" s="634"/>
      <c r="J18" s="634"/>
      <c r="K18" s="634"/>
      <c r="L18" s="634"/>
      <c r="M18" s="634"/>
      <c r="N18" s="634"/>
      <c r="O18" s="634"/>
    </row>
    <row r="19" spans="2:15" ht="43.95" customHeight="1">
      <c r="B19" s="108"/>
      <c r="C19" s="635" t="s">
        <v>183</v>
      </c>
      <c r="D19" s="635"/>
      <c r="E19" s="635"/>
      <c r="F19" s="635"/>
      <c r="G19" s="635"/>
      <c r="H19" s="635"/>
      <c r="I19" s="635"/>
      <c r="J19" s="635"/>
      <c r="K19" s="635"/>
      <c r="L19" s="635"/>
      <c r="M19" s="635"/>
      <c r="N19" s="635"/>
      <c r="O19" s="635"/>
    </row>
    <row r="20" spans="2:15" ht="184.2" customHeight="1">
      <c r="B20" s="108"/>
      <c r="C20" s="635" t="s">
        <v>244</v>
      </c>
      <c r="D20" s="635"/>
      <c r="E20" s="635"/>
      <c r="F20" s="635"/>
      <c r="G20" s="635"/>
      <c r="H20" s="635"/>
      <c r="I20" s="635"/>
      <c r="J20" s="635"/>
      <c r="K20" s="635"/>
      <c r="L20" s="635"/>
      <c r="M20" s="635"/>
      <c r="N20" s="635"/>
      <c r="O20" s="635"/>
    </row>
    <row r="21" spans="2:15" ht="10.199999999999999" customHeight="1">
      <c r="B21" s="27"/>
      <c r="C21" s="110"/>
      <c r="D21" s="103"/>
      <c r="E21" s="103"/>
      <c r="F21" s="103"/>
      <c r="G21" s="103"/>
      <c r="H21" s="103"/>
      <c r="I21" s="103"/>
      <c r="J21" s="103"/>
      <c r="K21" s="103"/>
      <c r="L21" s="103"/>
    </row>
    <row r="22" spans="2:15" ht="40.200000000000003" customHeight="1">
      <c r="B22" s="119" t="s">
        <v>92</v>
      </c>
      <c r="C22" s="634" t="s">
        <v>91</v>
      </c>
      <c r="D22" s="634"/>
      <c r="E22" s="634"/>
      <c r="F22" s="634"/>
      <c r="G22" s="634"/>
      <c r="H22" s="634"/>
      <c r="I22" s="634"/>
      <c r="J22" s="634"/>
      <c r="K22" s="634"/>
      <c r="L22" s="634"/>
      <c r="M22" s="634"/>
      <c r="N22" s="634"/>
      <c r="O22" s="634"/>
    </row>
    <row r="23" spans="2:15" ht="48.75" customHeight="1">
      <c r="B23" s="108"/>
      <c r="C23" s="635" t="s">
        <v>168</v>
      </c>
      <c r="D23" s="635"/>
      <c r="E23" s="635"/>
      <c r="F23" s="635"/>
      <c r="G23" s="635"/>
      <c r="H23" s="635"/>
      <c r="I23" s="635"/>
      <c r="J23" s="635"/>
      <c r="K23" s="635"/>
      <c r="L23" s="635"/>
      <c r="M23" s="635"/>
      <c r="N23" s="635"/>
      <c r="O23" s="635"/>
    </row>
    <row r="24" spans="2:15" ht="184.2" customHeight="1">
      <c r="B24" s="108"/>
      <c r="C24" s="635" t="s">
        <v>245</v>
      </c>
      <c r="D24" s="635"/>
      <c r="E24" s="635"/>
      <c r="F24" s="635"/>
      <c r="G24" s="635"/>
      <c r="H24" s="635"/>
      <c r="I24" s="635"/>
      <c r="J24" s="635"/>
      <c r="K24" s="635"/>
      <c r="L24" s="635"/>
      <c r="M24" s="635"/>
      <c r="N24" s="635"/>
      <c r="O24" s="635"/>
    </row>
    <row r="25" spans="2:15" ht="10.199999999999999" customHeight="1">
      <c r="B25" s="27"/>
      <c r="C25" s="110"/>
      <c r="D25" s="103"/>
      <c r="E25" s="103"/>
      <c r="F25" s="103"/>
      <c r="G25" s="103"/>
      <c r="H25" s="103"/>
      <c r="I25" s="103"/>
      <c r="J25" s="103"/>
      <c r="K25" s="103"/>
      <c r="L25" s="103"/>
    </row>
    <row r="26" spans="2:15" ht="43.95" customHeight="1">
      <c r="B26" s="636" t="s">
        <v>255</v>
      </c>
      <c r="C26" s="636"/>
      <c r="D26" s="636"/>
      <c r="E26" s="636"/>
      <c r="F26" s="636"/>
      <c r="G26" s="636"/>
      <c r="H26" s="636"/>
      <c r="I26" s="636"/>
      <c r="J26" s="636"/>
      <c r="K26" s="636"/>
      <c r="L26" s="636"/>
      <c r="M26" s="636"/>
      <c r="N26" s="636"/>
      <c r="O26" s="636"/>
    </row>
    <row r="27" spans="2:15" s="3" customFormat="1" ht="10.199999999999999" customHeight="1">
      <c r="B27" s="181"/>
      <c r="C27" s="181"/>
      <c r="D27" s="181"/>
      <c r="E27" s="181"/>
      <c r="F27" s="181"/>
      <c r="G27" s="181"/>
      <c r="H27" s="181"/>
      <c r="I27" s="181"/>
      <c r="J27" s="181"/>
      <c r="K27" s="181"/>
      <c r="L27" s="181"/>
    </row>
    <row r="28" spans="2:15" ht="42.75" customHeight="1">
      <c r="B28" s="119" t="s">
        <v>170</v>
      </c>
      <c r="C28" s="634" t="s">
        <v>184</v>
      </c>
      <c r="D28" s="634"/>
      <c r="E28" s="634"/>
      <c r="F28" s="634"/>
      <c r="G28" s="634"/>
      <c r="H28" s="634"/>
      <c r="I28" s="634"/>
      <c r="J28" s="634"/>
      <c r="K28" s="634"/>
      <c r="L28" s="634"/>
      <c r="M28" s="634"/>
      <c r="N28" s="634"/>
      <c r="O28" s="634"/>
    </row>
    <row r="29" spans="2:15" ht="324" customHeight="1">
      <c r="B29" s="108"/>
      <c r="C29" s="635" t="s">
        <v>246</v>
      </c>
      <c r="D29" s="635"/>
      <c r="E29" s="635"/>
      <c r="F29" s="635"/>
      <c r="G29" s="635"/>
      <c r="H29" s="635"/>
      <c r="I29" s="635"/>
      <c r="J29" s="635"/>
      <c r="K29" s="635"/>
      <c r="L29" s="635"/>
      <c r="M29" s="635"/>
      <c r="N29" s="635"/>
      <c r="O29" s="635"/>
    </row>
    <row r="30" spans="2:15" ht="10.199999999999999" customHeight="1">
      <c r="B30" s="27"/>
      <c r="C30" s="180"/>
      <c r="D30" s="180"/>
      <c r="E30" s="180"/>
      <c r="F30" s="180"/>
      <c r="G30" s="180"/>
      <c r="H30" s="180"/>
      <c r="I30" s="180"/>
      <c r="J30" s="180"/>
      <c r="K30" s="180"/>
      <c r="L30" s="180"/>
    </row>
    <row r="31" spans="2:15" ht="40.200000000000003" customHeight="1">
      <c r="B31" s="119" t="s">
        <v>169</v>
      </c>
      <c r="C31" s="634" t="s">
        <v>185</v>
      </c>
      <c r="D31" s="634"/>
      <c r="E31" s="634"/>
      <c r="F31" s="634"/>
      <c r="G31" s="634"/>
      <c r="H31" s="634"/>
      <c r="I31" s="634"/>
      <c r="J31" s="634"/>
      <c r="K31" s="634"/>
      <c r="L31" s="634"/>
      <c r="M31" s="634"/>
      <c r="N31" s="634"/>
      <c r="O31" s="634"/>
    </row>
    <row r="32" spans="2:15" ht="204" customHeight="1">
      <c r="B32" s="108"/>
      <c r="C32" s="635" t="s">
        <v>247</v>
      </c>
      <c r="D32" s="635"/>
      <c r="E32" s="635"/>
      <c r="F32" s="635"/>
      <c r="G32" s="635"/>
      <c r="H32" s="635"/>
      <c r="I32" s="635"/>
      <c r="J32" s="635"/>
      <c r="K32" s="635"/>
      <c r="L32" s="635"/>
      <c r="M32" s="635"/>
      <c r="N32" s="635"/>
      <c r="O32" s="635"/>
    </row>
  </sheetData>
  <sheetProtection password="CC30" sheet="1" objects="1" scenarios="1"/>
  <mergeCells count="22">
    <mergeCell ref="C18:O18"/>
    <mergeCell ref="B4:O4"/>
    <mergeCell ref="B6:O6"/>
    <mergeCell ref="C8:O8"/>
    <mergeCell ref="C9:O9"/>
    <mergeCell ref="C10:O10"/>
    <mergeCell ref="C16:O16"/>
    <mergeCell ref="B2:O2"/>
    <mergeCell ref="B12:O12"/>
    <mergeCell ref="Q12:T12"/>
    <mergeCell ref="C14:O14"/>
    <mergeCell ref="C15:O15"/>
    <mergeCell ref="C28:O28"/>
    <mergeCell ref="C29:O29"/>
    <mergeCell ref="C31:O31"/>
    <mergeCell ref="C32:O32"/>
    <mergeCell ref="C19:O19"/>
    <mergeCell ref="C20:O20"/>
    <mergeCell ref="C22:O22"/>
    <mergeCell ref="C23:O23"/>
    <mergeCell ref="C24:O24"/>
    <mergeCell ref="B26:O26"/>
  </mergeCells>
  <conditionalFormatting sqref="D17 C16 D21 D25">
    <cfRule type="containsText" dxfId="29" priority="28" operator="containsText" text="Alternativenprüfung notwendig">
      <formula>NOT(ISERROR(SEARCH("Alternativenprüfung notwendig",C16)))</formula>
    </cfRule>
    <cfRule type="containsText" dxfId="28" priority="29" operator="containsText" text="Alternativenprüfung wird empfohlen">
      <formula>NOT(ISERROR(SEARCH("Alternativenprüfung wird empfohlen",C16)))</formula>
    </cfRule>
    <cfRule type="containsText" dxfId="27" priority="30" operator="containsText" text="Alternativenprüfung nicht notwendig">
      <formula>NOT(ISERROR(SEARCH("Alternativenprüfung nicht notwendig",C16)))</formula>
    </cfRule>
  </conditionalFormatting>
  <conditionalFormatting sqref="C15">
    <cfRule type="containsText" dxfId="26" priority="25" operator="containsText" text="Alternativenprüfung notwendig">
      <formula>NOT(ISERROR(SEARCH("Alternativenprüfung notwendig",C15)))</formula>
    </cfRule>
    <cfRule type="containsText" dxfId="25" priority="26" operator="containsText" text="Alternativenprüfung wird empfohlen">
      <formula>NOT(ISERROR(SEARCH("Alternativenprüfung wird empfohlen",C15)))</formula>
    </cfRule>
    <cfRule type="containsText" dxfId="24" priority="27" operator="containsText" text="Alternativenprüfung nicht notwendig">
      <formula>NOT(ISERROR(SEARCH("Alternativenprüfung nicht notwendig",C15)))</formula>
    </cfRule>
  </conditionalFormatting>
  <conditionalFormatting sqref="C20">
    <cfRule type="containsText" dxfId="23" priority="22" operator="containsText" text="Alternativenprüfung notwendig">
      <formula>NOT(ISERROR(SEARCH("Alternativenprüfung notwendig",C20)))</formula>
    </cfRule>
    <cfRule type="containsText" dxfId="22" priority="23" operator="containsText" text="Alternativenprüfung wird empfohlen">
      <formula>NOT(ISERROR(SEARCH("Alternativenprüfung wird empfohlen",C20)))</formula>
    </cfRule>
    <cfRule type="containsText" dxfId="21" priority="24" operator="containsText" text="Alternativenprüfung nicht notwendig">
      <formula>NOT(ISERROR(SEARCH("Alternativenprüfung nicht notwendig",C20)))</formula>
    </cfRule>
  </conditionalFormatting>
  <conditionalFormatting sqref="C19">
    <cfRule type="containsText" dxfId="20" priority="19" operator="containsText" text="Alternativenprüfung notwendig">
      <formula>NOT(ISERROR(SEARCH("Alternativenprüfung notwendig",C19)))</formula>
    </cfRule>
    <cfRule type="containsText" dxfId="19" priority="20" operator="containsText" text="Alternativenprüfung wird empfohlen">
      <formula>NOT(ISERROR(SEARCH("Alternativenprüfung wird empfohlen",C19)))</formula>
    </cfRule>
    <cfRule type="containsText" dxfId="18" priority="21" operator="containsText" text="Alternativenprüfung nicht notwendig">
      <formula>NOT(ISERROR(SEARCH("Alternativenprüfung nicht notwendig",C19)))</formula>
    </cfRule>
  </conditionalFormatting>
  <conditionalFormatting sqref="C23">
    <cfRule type="containsText" dxfId="17" priority="13" operator="containsText" text="Alternativenprüfung notwendig">
      <formula>NOT(ISERROR(SEARCH("Alternativenprüfung notwendig",C23)))</formula>
    </cfRule>
    <cfRule type="containsText" dxfId="16" priority="14" operator="containsText" text="Alternativenprüfung wird empfohlen">
      <formula>NOT(ISERROR(SEARCH("Alternativenprüfung wird empfohlen",C23)))</formula>
    </cfRule>
    <cfRule type="containsText" dxfId="15" priority="15" operator="containsText" text="Alternativenprüfung nicht notwendig">
      <formula>NOT(ISERROR(SEARCH("Alternativenprüfung nicht notwendig",C23)))</formula>
    </cfRule>
  </conditionalFormatting>
  <conditionalFormatting sqref="C24">
    <cfRule type="containsText" dxfId="14" priority="16" operator="containsText" text="Alternativenprüfung notwendig">
      <formula>NOT(ISERROR(SEARCH("Alternativenprüfung notwendig",C24)))</formula>
    </cfRule>
    <cfRule type="containsText" dxfId="13" priority="17" operator="containsText" text="Alternativenprüfung wird empfohlen">
      <formula>NOT(ISERROR(SEARCH("Alternativenprüfung wird empfohlen",C24)))</formula>
    </cfRule>
    <cfRule type="containsText" dxfId="12" priority="18" operator="containsText" text="Alternativenprüfung nicht notwendig">
      <formula>NOT(ISERROR(SEARCH("Alternativenprüfung nicht notwendig",C24)))</formula>
    </cfRule>
  </conditionalFormatting>
  <conditionalFormatting sqref="C29:C30">
    <cfRule type="containsText" dxfId="11" priority="10" operator="containsText" text="Alternativenprüfung notwendig">
      <formula>NOT(ISERROR(SEARCH("Alternativenprüfung notwendig",C29)))</formula>
    </cfRule>
    <cfRule type="containsText" dxfId="10" priority="11" operator="containsText" text="Alternativenprüfung wird empfohlen">
      <formula>NOT(ISERROR(SEARCH("Alternativenprüfung wird empfohlen",C29)))</formula>
    </cfRule>
    <cfRule type="containsText" dxfId="9" priority="12" operator="containsText" text="Alternativenprüfung nicht notwendig">
      <formula>NOT(ISERROR(SEARCH("Alternativenprüfung nicht notwendig",C29)))</formula>
    </cfRule>
  </conditionalFormatting>
  <conditionalFormatting sqref="C32">
    <cfRule type="containsText" dxfId="8" priority="7" operator="containsText" text="Alternativenprüfung notwendig">
      <formula>NOT(ISERROR(SEARCH("Alternativenprüfung notwendig",C32)))</formula>
    </cfRule>
    <cfRule type="containsText" dxfId="7" priority="8" operator="containsText" text="Alternativenprüfung wird empfohlen">
      <formula>NOT(ISERROR(SEARCH("Alternativenprüfung wird empfohlen",C32)))</formula>
    </cfRule>
    <cfRule type="containsText" dxfId="6" priority="9" operator="containsText" text="Alternativenprüfung nicht notwendig">
      <formula>NOT(ISERROR(SEARCH("Alternativenprüfung nicht notwendig",C32)))</formula>
    </cfRule>
  </conditionalFormatting>
  <conditionalFormatting sqref="C10">
    <cfRule type="containsText" dxfId="5" priority="4" operator="containsText" text="Alternativenprüfung notwendig">
      <formula>NOT(ISERROR(SEARCH("Alternativenprüfung notwendig",C10)))</formula>
    </cfRule>
    <cfRule type="containsText" dxfId="4" priority="5" operator="containsText" text="Alternativenprüfung wird empfohlen">
      <formula>NOT(ISERROR(SEARCH("Alternativenprüfung wird empfohlen",C10)))</formula>
    </cfRule>
    <cfRule type="containsText" dxfId="3" priority="6" operator="containsText" text="Alternativenprüfung nicht notwendig">
      <formula>NOT(ISERROR(SEARCH("Alternativenprüfung nicht notwendig",C10)))</formula>
    </cfRule>
  </conditionalFormatting>
  <conditionalFormatting sqref="C9">
    <cfRule type="containsText" dxfId="2" priority="1" operator="containsText" text="Alternativenprüfung notwendig">
      <formula>NOT(ISERROR(SEARCH("Alternativenprüfung notwendig",C9)))</formula>
    </cfRule>
    <cfRule type="containsText" dxfId="1" priority="2" operator="containsText" text="Alternativenprüfung wird empfohlen">
      <formula>NOT(ISERROR(SEARCH("Alternativenprüfung wird empfohlen",C9)))</formula>
    </cfRule>
    <cfRule type="containsText" dxfId="0" priority="3" operator="containsText" text="Alternativenprüfung nicht notwendig">
      <formula>NOT(ISERROR(SEARCH("Alternativenprüfung nicht notwendig",C9)))</formula>
    </cfRule>
  </conditionalFormatting>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D1"/>
  <sheetViews>
    <sheetView workbookViewId="0">
      <selection activeCell="P33" sqref="P33"/>
    </sheetView>
  </sheetViews>
  <sheetFormatPr baseColWidth="10" defaultRowHeight="14.4"/>
  <cols>
    <col min="3" max="3" width="11.5546875" customWidth="1"/>
  </cols>
  <sheetData>
    <row r="1" spans="1:4" ht="46.2" customHeight="1">
      <c r="A1" s="368" t="s">
        <v>62</v>
      </c>
      <c r="B1" s="369"/>
      <c r="C1" s="369"/>
      <c r="D1" s="369"/>
    </row>
  </sheetData>
  <mergeCells count="1">
    <mergeCell ref="A1:D1"/>
  </mergeCell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B1:S78"/>
  <sheetViews>
    <sheetView showGridLines="0" zoomScale="90" zoomScaleNormal="90" workbookViewId="0">
      <selection activeCell="AJ88" sqref="AJ88"/>
    </sheetView>
  </sheetViews>
  <sheetFormatPr baseColWidth="10" defaultColWidth="11.5546875" defaultRowHeight="14.4"/>
  <cols>
    <col min="1" max="1" width="3.77734375" style="122" customWidth="1"/>
    <col min="2" max="2" width="2.88671875" style="122" customWidth="1"/>
    <col min="3" max="3" width="12.33203125" style="122" customWidth="1"/>
    <col min="4" max="4" width="12.6640625" style="122" customWidth="1"/>
    <col min="5" max="9" width="11.5546875" style="122"/>
    <col min="10" max="10" width="14" style="122" customWidth="1"/>
    <col min="11" max="12" width="11.5546875" style="122"/>
    <col min="13" max="13" width="19.33203125" style="122" customWidth="1"/>
    <col min="14" max="15" width="11.5546875" style="122"/>
    <col min="16" max="16" width="13" style="122" customWidth="1"/>
    <col min="17" max="17" width="6.21875" style="122" customWidth="1"/>
    <col min="18" max="16384" width="11.5546875" style="122"/>
  </cols>
  <sheetData>
    <row r="1" spans="2:19" ht="10.199999999999999" customHeight="1"/>
    <row r="2" spans="2:19" ht="43.95" customHeight="1">
      <c r="B2" s="369" t="s">
        <v>263</v>
      </c>
      <c r="C2" s="369"/>
      <c r="D2" s="369"/>
      <c r="E2" s="33"/>
      <c r="F2" s="33"/>
      <c r="G2" s="229"/>
      <c r="H2" s="229"/>
      <c r="I2" s="229"/>
      <c r="J2" s="229"/>
      <c r="K2" s="229"/>
      <c r="L2" s="229"/>
      <c r="M2" s="229"/>
      <c r="N2" s="229"/>
      <c r="O2" s="229"/>
      <c r="P2" s="229"/>
      <c r="Q2" s="229"/>
      <c r="R2" s="229"/>
      <c r="S2" s="229"/>
    </row>
    <row r="3" spans="2:19">
      <c r="B3" s="230"/>
      <c r="C3" s="399"/>
      <c r="D3" s="399"/>
      <c r="E3" s="399"/>
      <c r="F3" s="399"/>
      <c r="G3" s="399"/>
      <c r="H3" s="399"/>
      <c r="I3" s="399"/>
      <c r="J3" s="399"/>
      <c r="K3" s="399"/>
      <c r="L3" s="399"/>
      <c r="M3" s="399"/>
      <c r="N3" s="231"/>
      <c r="O3" s="232"/>
      <c r="P3" s="232"/>
      <c r="Q3" s="229"/>
      <c r="R3" s="229"/>
      <c r="S3" s="229"/>
    </row>
    <row r="4" spans="2:19" ht="28.95" customHeight="1">
      <c r="B4" s="230"/>
      <c r="C4" s="187"/>
      <c r="D4" s="187"/>
      <c r="E4" s="187"/>
      <c r="F4" s="199" t="s">
        <v>68</v>
      </c>
      <c r="G4" s="200"/>
      <c r="H4" s="200"/>
      <c r="I4" s="201" t="s">
        <v>67</v>
      </c>
      <c r="J4" s="233"/>
      <c r="K4" s="233"/>
      <c r="L4" s="233"/>
      <c r="M4" s="233"/>
      <c r="N4" s="233"/>
      <c r="O4" s="234"/>
      <c r="P4" s="189"/>
      <c r="Q4" s="229"/>
      <c r="R4" s="232"/>
      <c r="S4" s="232"/>
    </row>
    <row r="5" spans="2:19" ht="25.95" customHeight="1">
      <c r="B5" s="230"/>
      <c r="C5" s="400" t="s">
        <v>60</v>
      </c>
      <c r="D5" s="401"/>
      <c r="E5" s="187"/>
      <c r="F5" s="402" t="s">
        <v>81</v>
      </c>
      <c r="G5" s="403"/>
      <c r="H5" s="187"/>
      <c r="I5" s="404" t="s">
        <v>80</v>
      </c>
      <c r="J5" s="405"/>
      <c r="K5" s="187"/>
      <c r="L5" s="406" t="s">
        <v>82</v>
      </c>
      <c r="M5" s="407"/>
      <c r="N5" s="188"/>
      <c r="O5" s="408" t="s">
        <v>199</v>
      </c>
      <c r="P5" s="409"/>
      <c r="Q5" s="229"/>
      <c r="R5" s="235"/>
      <c r="S5" s="235"/>
    </row>
    <row r="6" spans="2:19" ht="30" customHeight="1">
      <c r="B6" s="230"/>
      <c r="C6" s="187"/>
      <c r="D6" s="224" t="s">
        <v>61</v>
      </c>
      <c r="E6" s="187"/>
      <c r="F6" s="187"/>
      <c r="G6" s="187"/>
      <c r="H6" s="187"/>
      <c r="I6" s="187"/>
      <c r="J6" s="190"/>
      <c r="K6" s="187"/>
      <c r="L6" s="190"/>
      <c r="M6" s="191" t="s">
        <v>203</v>
      </c>
      <c r="N6" s="188"/>
      <c r="O6" s="189"/>
      <c r="P6" s="192"/>
      <c r="Q6" s="229"/>
      <c r="R6" s="232"/>
      <c r="S6" s="235"/>
    </row>
    <row r="7" spans="2:19" ht="30" customHeight="1">
      <c r="B7" s="230"/>
      <c r="C7" s="187"/>
      <c r="D7" s="198" t="s">
        <v>263</v>
      </c>
      <c r="E7" s="193"/>
      <c r="F7" s="187"/>
      <c r="G7" s="187"/>
      <c r="H7" s="187"/>
      <c r="I7" s="187"/>
      <c r="J7" s="190"/>
      <c r="K7" s="187"/>
      <c r="L7" s="190"/>
      <c r="M7" s="194" t="s">
        <v>30</v>
      </c>
      <c r="N7" s="188"/>
      <c r="O7" s="189"/>
      <c r="P7" s="192"/>
      <c r="Q7" s="229"/>
      <c r="R7" s="232"/>
      <c r="S7" s="235"/>
    </row>
    <row r="8" spans="2:19" ht="30" customHeight="1">
      <c r="B8" s="230"/>
      <c r="C8" s="195"/>
      <c r="D8" s="197"/>
      <c r="E8" s="190"/>
      <c r="F8" s="187"/>
      <c r="G8" s="187"/>
      <c r="H8" s="187"/>
      <c r="I8" s="187"/>
      <c r="J8" s="190"/>
      <c r="K8" s="187"/>
      <c r="L8" s="190"/>
      <c r="M8" s="191" t="s">
        <v>200</v>
      </c>
      <c r="N8" s="188"/>
      <c r="O8" s="189"/>
      <c r="P8" s="192"/>
      <c r="Q8" s="229"/>
      <c r="R8" s="232"/>
      <c r="S8" s="235"/>
    </row>
    <row r="9" spans="2:19" ht="30" customHeight="1">
      <c r="B9" s="230"/>
      <c r="C9" s="195"/>
      <c r="D9" s="190"/>
      <c r="E9" s="193"/>
      <c r="F9" s="187"/>
      <c r="G9" s="187"/>
      <c r="H9" s="187"/>
      <c r="I9" s="187"/>
      <c r="J9" s="190"/>
      <c r="K9" s="187"/>
      <c r="L9" s="190"/>
      <c r="M9" s="191" t="s">
        <v>201</v>
      </c>
      <c r="N9" s="188"/>
      <c r="O9" s="189"/>
      <c r="P9" s="189"/>
      <c r="Q9" s="229"/>
      <c r="R9" s="232"/>
      <c r="S9" s="235"/>
    </row>
    <row r="10" spans="2:19" ht="30" customHeight="1">
      <c r="B10" s="230"/>
      <c r="C10" s="187"/>
      <c r="D10" s="187"/>
      <c r="E10" s="187"/>
      <c r="F10" s="187"/>
      <c r="G10" s="187"/>
      <c r="H10" s="187"/>
      <c r="I10" s="187"/>
      <c r="J10" s="187"/>
      <c r="K10" s="187"/>
      <c r="L10" s="187"/>
      <c r="M10" s="191" t="s">
        <v>202</v>
      </c>
      <c r="N10" s="196"/>
      <c r="O10" s="189"/>
      <c r="P10" s="189"/>
      <c r="Q10" s="229"/>
      <c r="R10" s="232"/>
      <c r="S10" s="232"/>
    </row>
    <row r="11" spans="2:19">
      <c r="B11" s="230"/>
      <c r="C11" s="187"/>
      <c r="D11" s="187"/>
      <c r="E11" s="187"/>
      <c r="F11" s="187"/>
      <c r="G11" s="187"/>
      <c r="H11" s="187"/>
      <c r="I11" s="187"/>
      <c r="J11" s="187"/>
      <c r="K11" s="187"/>
      <c r="L11" s="187"/>
      <c r="M11" s="190"/>
      <c r="N11" s="196"/>
      <c r="O11" s="189"/>
      <c r="P11" s="189"/>
      <c r="Q11" s="229"/>
      <c r="R11" s="232"/>
      <c r="S11" s="232"/>
    </row>
    <row r="12" spans="2:19">
      <c r="B12" s="230"/>
      <c r="C12" s="187"/>
      <c r="D12" s="187"/>
      <c r="E12" s="187"/>
      <c r="F12" s="187"/>
      <c r="G12" s="187"/>
      <c r="H12" s="187"/>
      <c r="I12" s="187"/>
      <c r="J12" s="187"/>
      <c r="K12" s="187"/>
      <c r="L12" s="187"/>
      <c r="M12" s="190"/>
      <c r="N12" s="196"/>
      <c r="O12" s="189"/>
      <c r="P12" s="189"/>
      <c r="Q12" s="229"/>
      <c r="R12" s="232"/>
      <c r="S12" s="232"/>
    </row>
    <row r="13" spans="2:19">
      <c r="B13" s="230"/>
      <c r="C13" s="230"/>
      <c r="D13" s="230"/>
      <c r="E13" s="230"/>
      <c r="F13" s="230"/>
      <c r="G13" s="230"/>
      <c r="H13" s="230"/>
      <c r="I13" s="230"/>
      <c r="J13" s="230"/>
      <c r="K13" s="230"/>
      <c r="L13" s="230"/>
      <c r="M13" s="202"/>
      <c r="N13" s="231"/>
      <c r="O13" s="232"/>
      <c r="P13" s="232"/>
      <c r="Q13" s="229"/>
      <c r="R13" s="232"/>
      <c r="S13" s="232"/>
    </row>
    <row r="14" spans="2:19" ht="16.2" customHeight="1">
      <c r="B14" s="230"/>
      <c r="C14" s="338" t="s">
        <v>83</v>
      </c>
      <c r="D14" s="236"/>
      <c r="E14" s="374" t="s">
        <v>275</v>
      </c>
      <c r="F14" s="374"/>
      <c r="G14" s="374"/>
      <c r="H14" s="374"/>
      <c r="I14" s="374"/>
      <c r="J14" s="374"/>
      <c r="K14" s="374"/>
      <c r="L14" s="374"/>
      <c r="M14" s="374"/>
      <c r="N14" s="374"/>
      <c r="O14" s="374"/>
      <c r="P14" s="375"/>
      <c r="Q14" s="229"/>
      <c r="R14" s="232"/>
      <c r="S14" s="232"/>
    </row>
    <row r="15" spans="2:19" ht="14.4" customHeight="1">
      <c r="B15" s="230"/>
      <c r="C15" s="237"/>
      <c r="D15" s="238"/>
      <c r="E15" s="376"/>
      <c r="F15" s="376"/>
      <c r="G15" s="376"/>
      <c r="H15" s="376"/>
      <c r="I15" s="376"/>
      <c r="J15" s="376"/>
      <c r="K15" s="376"/>
      <c r="L15" s="376"/>
      <c r="M15" s="376"/>
      <c r="N15" s="376"/>
      <c r="O15" s="376"/>
      <c r="P15" s="377"/>
      <c r="Q15" s="229"/>
      <c r="R15" s="232"/>
      <c r="S15" s="232"/>
    </row>
    <row r="16" spans="2:19" ht="41.4" customHeight="1">
      <c r="B16" s="230"/>
      <c r="C16" s="239"/>
      <c r="D16" s="240"/>
      <c r="E16" s="378"/>
      <c r="F16" s="378"/>
      <c r="G16" s="378"/>
      <c r="H16" s="378"/>
      <c r="I16" s="378"/>
      <c r="J16" s="378"/>
      <c r="K16" s="378"/>
      <c r="L16" s="378"/>
      <c r="M16" s="378"/>
      <c r="N16" s="378"/>
      <c r="O16" s="378"/>
      <c r="P16" s="379"/>
      <c r="Q16" s="229"/>
      <c r="R16" s="232"/>
      <c r="S16" s="232"/>
    </row>
    <row r="17" spans="2:19">
      <c r="B17" s="230"/>
      <c r="C17" s="230"/>
      <c r="D17" s="230"/>
      <c r="E17" s="203"/>
      <c r="F17" s="203"/>
      <c r="G17" s="203"/>
      <c r="H17" s="203"/>
      <c r="I17" s="203"/>
      <c r="J17" s="203"/>
      <c r="K17" s="203"/>
      <c r="L17" s="203"/>
      <c r="M17" s="203"/>
      <c r="N17" s="231"/>
      <c r="O17" s="232"/>
      <c r="P17" s="232"/>
      <c r="Q17" s="229"/>
      <c r="R17" s="232"/>
      <c r="S17" s="232"/>
    </row>
    <row r="18" spans="2:19" ht="18">
      <c r="B18" s="230"/>
      <c r="C18" s="225" t="s">
        <v>204</v>
      </c>
      <c r="D18" s="230"/>
      <c r="E18" s="122" t="s">
        <v>206</v>
      </c>
      <c r="N18" s="231"/>
      <c r="O18" s="232"/>
      <c r="P18" s="232"/>
      <c r="Q18" s="229"/>
      <c r="R18" s="232"/>
      <c r="S18" s="232"/>
    </row>
    <row r="19" spans="2:19">
      <c r="B19" s="230"/>
      <c r="C19" s="58"/>
      <c r="D19" s="230"/>
      <c r="N19" s="231"/>
      <c r="O19" s="232"/>
      <c r="P19" s="232"/>
      <c r="Q19" s="229"/>
      <c r="R19" s="232"/>
      <c r="S19" s="232"/>
    </row>
    <row r="20" spans="2:19" ht="14.7" customHeight="1">
      <c r="B20" s="230"/>
      <c r="C20" s="337" t="s">
        <v>84</v>
      </c>
      <c r="D20" s="241"/>
      <c r="E20" s="380" t="s">
        <v>276</v>
      </c>
      <c r="F20" s="380"/>
      <c r="G20" s="380"/>
      <c r="H20" s="380"/>
      <c r="I20" s="380"/>
      <c r="J20" s="380"/>
      <c r="K20" s="380"/>
      <c r="L20" s="380"/>
      <c r="M20" s="380"/>
      <c r="N20" s="380"/>
      <c r="O20" s="380"/>
      <c r="P20" s="381"/>
      <c r="Q20" s="229"/>
      <c r="R20" s="232"/>
      <c r="S20" s="232"/>
    </row>
    <row r="21" spans="2:19" ht="3" customHeight="1">
      <c r="B21" s="230"/>
      <c r="C21" s="242"/>
      <c r="D21" s="243"/>
      <c r="E21" s="382"/>
      <c r="F21" s="382"/>
      <c r="G21" s="382"/>
      <c r="H21" s="382"/>
      <c r="I21" s="382"/>
      <c r="J21" s="382"/>
      <c r="K21" s="382"/>
      <c r="L21" s="382"/>
      <c r="M21" s="382"/>
      <c r="N21" s="382"/>
      <c r="O21" s="382"/>
      <c r="P21" s="383"/>
      <c r="Q21" s="229"/>
      <c r="R21" s="232"/>
      <c r="S21" s="232"/>
    </row>
    <row r="22" spans="2:19">
      <c r="B22" s="230"/>
      <c r="C22" s="242"/>
      <c r="D22" s="243"/>
      <c r="E22" s="382"/>
      <c r="F22" s="382"/>
      <c r="G22" s="382"/>
      <c r="H22" s="382"/>
      <c r="I22" s="382"/>
      <c r="J22" s="382"/>
      <c r="K22" s="382"/>
      <c r="L22" s="382"/>
      <c r="M22" s="382"/>
      <c r="N22" s="382"/>
      <c r="O22" s="382"/>
      <c r="P22" s="383"/>
      <c r="Q22" s="229"/>
      <c r="R22" s="232"/>
      <c r="S22" s="232"/>
    </row>
    <row r="23" spans="2:19">
      <c r="B23" s="230"/>
      <c r="C23" s="242"/>
      <c r="D23" s="243"/>
      <c r="E23" s="382"/>
      <c r="F23" s="382"/>
      <c r="G23" s="382"/>
      <c r="H23" s="382"/>
      <c r="I23" s="382"/>
      <c r="J23" s="382"/>
      <c r="K23" s="382"/>
      <c r="L23" s="382"/>
      <c r="M23" s="382"/>
      <c r="N23" s="382"/>
      <c r="O23" s="382"/>
      <c r="P23" s="383"/>
      <c r="Q23" s="229"/>
      <c r="R23" s="232"/>
      <c r="S23" s="232"/>
    </row>
    <row r="24" spans="2:19">
      <c r="B24" s="230"/>
      <c r="C24" s="242"/>
      <c r="D24" s="243"/>
      <c r="E24" s="382"/>
      <c r="F24" s="382"/>
      <c r="G24" s="382"/>
      <c r="H24" s="382"/>
      <c r="I24" s="382"/>
      <c r="J24" s="382"/>
      <c r="K24" s="382"/>
      <c r="L24" s="382"/>
      <c r="M24" s="382"/>
      <c r="N24" s="382"/>
      <c r="O24" s="382"/>
      <c r="P24" s="383"/>
      <c r="Q24" s="229"/>
      <c r="R24" s="232"/>
      <c r="S24" s="232"/>
    </row>
    <row r="25" spans="2:19">
      <c r="B25" s="230"/>
      <c r="C25" s="242"/>
      <c r="D25" s="243"/>
      <c r="E25" s="382"/>
      <c r="F25" s="382"/>
      <c r="G25" s="382"/>
      <c r="H25" s="382"/>
      <c r="I25" s="382"/>
      <c r="J25" s="382"/>
      <c r="K25" s="382"/>
      <c r="L25" s="382"/>
      <c r="M25" s="382"/>
      <c r="N25" s="382"/>
      <c r="O25" s="382"/>
      <c r="P25" s="383"/>
    </row>
    <row r="26" spans="2:19">
      <c r="B26" s="230"/>
      <c r="C26" s="242"/>
      <c r="D26" s="243"/>
      <c r="E26" s="382"/>
      <c r="F26" s="382"/>
      <c r="G26" s="382"/>
      <c r="H26" s="382"/>
      <c r="I26" s="382"/>
      <c r="J26" s="382"/>
      <c r="K26" s="382"/>
      <c r="L26" s="382"/>
      <c r="M26" s="382"/>
      <c r="N26" s="382"/>
      <c r="O26" s="382"/>
      <c r="P26" s="383"/>
    </row>
    <row r="27" spans="2:19">
      <c r="B27" s="230"/>
      <c r="C27" s="242"/>
      <c r="D27" s="243"/>
      <c r="E27" s="382"/>
      <c r="F27" s="382"/>
      <c r="G27" s="382"/>
      <c r="H27" s="382"/>
      <c r="I27" s="382"/>
      <c r="J27" s="382"/>
      <c r="K27" s="382"/>
      <c r="L27" s="382"/>
      <c r="M27" s="382"/>
      <c r="N27" s="382"/>
      <c r="O27" s="382"/>
      <c r="P27" s="383"/>
    </row>
    <row r="28" spans="2:19">
      <c r="B28" s="230"/>
      <c r="C28" s="242"/>
      <c r="D28" s="243"/>
      <c r="E28" s="382"/>
      <c r="F28" s="382"/>
      <c r="G28" s="382"/>
      <c r="H28" s="382"/>
      <c r="I28" s="382"/>
      <c r="J28" s="382"/>
      <c r="K28" s="382"/>
      <c r="L28" s="382"/>
      <c r="M28" s="382"/>
      <c r="N28" s="382"/>
      <c r="O28" s="382"/>
      <c r="P28" s="383"/>
    </row>
    <row r="29" spans="2:19">
      <c r="B29" s="230"/>
      <c r="C29" s="242"/>
      <c r="D29" s="243"/>
      <c r="E29" s="382"/>
      <c r="F29" s="382"/>
      <c r="G29" s="382"/>
      <c r="H29" s="382"/>
      <c r="I29" s="382"/>
      <c r="J29" s="382"/>
      <c r="K29" s="382"/>
      <c r="L29" s="382"/>
      <c r="M29" s="382"/>
      <c r="N29" s="382"/>
      <c r="O29" s="382"/>
      <c r="P29" s="383"/>
    </row>
    <row r="30" spans="2:19" ht="207.6" customHeight="1">
      <c r="B30" s="230"/>
      <c r="C30" s="244"/>
      <c r="D30" s="245"/>
      <c r="E30" s="384"/>
      <c r="F30" s="384"/>
      <c r="G30" s="384"/>
      <c r="H30" s="384"/>
      <c r="I30" s="384"/>
      <c r="J30" s="384"/>
      <c r="K30" s="384"/>
      <c r="L30" s="384"/>
      <c r="M30" s="384"/>
      <c r="N30" s="384"/>
      <c r="O30" s="384"/>
      <c r="P30" s="385"/>
    </row>
    <row r="31" spans="2:19">
      <c r="E31" s="246"/>
      <c r="F31" s="246"/>
      <c r="G31" s="246"/>
      <c r="H31" s="246"/>
      <c r="I31" s="246"/>
      <c r="J31" s="246"/>
      <c r="K31" s="246"/>
      <c r="L31" s="246"/>
      <c r="M31" s="246"/>
    </row>
    <row r="32" spans="2:19" ht="18">
      <c r="C32" s="226" t="s">
        <v>205</v>
      </c>
      <c r="E32" s="386" t="s">
        <v>262</v>
      </c>
      <c r="F32" s="386"/>
      <c r="G32" s="386"/>
      <c r="H32" s="386"/>
      <c r="I32" s="386"/>
      <c r="J32" s="386"/>
      <c r="K32" s="386"/>
      <c r="L32" s="386"/>
      <c r="M32" s="386"/>
      <c r="N32" s="386"/>
      <c r="O32" s="386"/>
      <c r="P32" s="386"/>
    </row>
    <row r="33" spans="3:16">
      <c r="C33" s="247"/>
      <c r="E33" s="53"/>
      <c r="F33" s="53"/>
      <c r="G33" s="53"/>
      <c r="H33" s="53"/>
      <c r="I33" s="53"/>
      <c r="J33" s="53"/>
      <c r="K33" s="53"/>
      <c r="L33" s="53"/>
      <c r="M33" s="53"/>
    </row>
    <row r="34" spans="3:16" ht="14.4" customHeight="1">
      <c r="C34" s="339" t="s">
        <v>85</v>
      </c>
      <c r="D34" s="248"/>
      <c r="E34" s="387" t="s">
        <v>277</v>
      </c>
      <c r="F34" s="387"/>
      <c r="G34" s="387"/>
      <c r="H34" s="387"/>
      <c r="I34" s="387"/>
      <c r="J34" s="387"/>
      <c r="K34" s="387"/>
      <c r="L34" s="387"/>
      <c r="M34" s="387"/>
      <c r="N34" s="387"/>
      <c r="O34" s="387"/>
      <c r="P34" s="388"/>
    </row>
    <row r="35" spans="3:16" ht="3.6" customHeight="1">
      <c r="C35" s="249"/>
      <c r="D35" s="250"/>
      <c r="E35" s="389"/>
      <c r="F35" s="389"/>
      <c r="G35" s="389"/>
      <c r="H35" s="389"/>
      <c r="I35" s="389"/>
      <c r="J35" s="389"/>
      <c r="K35" s="389"/>
      <c r="L35" s="389"/>
      <c r="M35" s="389"/>
      <c r="N35" s="389"/>
      <c r="O35" s="389"/>
      <c r="P35" s="390"/>
    </row>
    <row r="36" spans="3:16">
      <c r="C36" s="249"/>
      <c r="D36" s="250"/>
      <c r="E36" s="389"/>
      <c r="F36" s="389"/>
      <c r="G36" s="389"/>
      <c r="H36" s="389"/>
      <c r="I36" s="389"/>
      <c r="J36" s="389"/>
      <c r="K36" s="389"/>
      <c r="L36" s="389"/>
      <c r="M36" s="389"/>
      <c r="N36" s="389"/>
      <c r="O36" s="389"/>
      <c r="P36" s="390"/>
    </row>
    <row r="37" spans="3:16">
      <c r="C37" s="249"/>
      <c r="D37" s="250"/>
      <c r="E37" s="389"/>
      <c r="F37" s="389"/>
      <c r="G37" s="389"/>
      <c r="H37" s="389"/>
      <c r="I37" s="389"/>
      <c r="J37" s="389"/>
      <c r="K37" s="389"/>
      <c r="L37" s="389"/>
      <c r="M37" s="389"/>
      <c r="N37" s="389"/>
      <c r="O37" s="389"/>
      <c r="P37" s="390"/>
    </row>
    <row r="38" spans="3:16" ht="14.4" customHeight="1">
      <c r="C38" s="251"/>
      <c r="D38" s="252"/>
      <c r="E38" s="389"/>
      <c r="F38" s="389"/>
      <c r="G38" s="389"/>
      <c r="H38" s="389"/>
      <c r="I38" s="389"/>
      <c r="J38" s="389"/>
      <c r="K38" s="389"/>
      <c r="L38" s="389"/>
      <c r="M38" s="389"/>
      <c r="N38" s="389"/>
      <c r="O38" s="389"/>
      <c r="P38" s="390"/>
    </row>
    <row r="39" spans="3:16" ht="50.4" customHeight="1">
      <c r="C39" s="253"/>
      <c r="D39" s="254"/>
      <c r="E39" s="391"/>
      <c r="F39" s="391"/>
      <c r="G39" s="391"/>
      <c r="H39" s="391"/>
      <c r="I39" s="391"/>
      <c r="J39" s="391"/>
      <c r="K39" s="391"/>
      <c r="L39" s="391"/>
      <c r="M39" s="391"/>
      <c r="N39" s="391"/>
      <c r="O39" s="391"/>
      <c r="P39" s="392"/>
    </row>
    <row r="40" spans="3:16">
      <c r="C40" s="202"/>
      <c r="D40" s="202"/>
      <c r="E40" s="202"/>
      <c r="F40" s="202"/>
      <c r="G40" s="202"/>
      <c r="H40" s="202"/>
      <c r="I40" s="202"/>
      <c r="J40" s="202"/>
      <c r="K40" s="202"/>
      <c r="L40" s="202"/>
      <c r="M40" s="202"/>
      <c r="N40" s="229"/>
      <c r="O40" s="229"/>
    </row>
    <row r="41" spans="3:16" ht="19.95" customHeight="1">
      <c r="C41" s="340" t="s">
        <v>86</v>
      </c>
      <c r="D41" s="255"/>
      <c r="E41" s="393" t="s">
        <v>278</v>
      </c>
      <c r="F41" s="393"/>
      <c r="G41" s="393"/>
      <c r="H41" s="393"/>
      <c r="I41" s="393"/>
      <c r="J41" s="393"/>
      <c r="K41" s="393"/>
      <c r="L41" s="393"/>
      <c r="M41" s="393"/>
      <c r="N41" s="393"/>
      <c r="O41" s="393"/>
      <c r="P41" s="394"/>
    </row>
    <row r="42" spans="3:16" ht="11.4" customHeight="1">
      <c r="C42" s="256"/>
      <c r="D42" s="257"/>
      <c r="E42" s="395"/>
      <c r="F42" s="395"/>
      <c r="G42" s="395"/>
      <c r="H42" s="395"/>
      <c r="I42" s="395"/>
      <c r="J42" s="395"/>
      <c r="K42" s="395"/>
      <c r="L42" s="395"/>
      <c r="M42" s="395"/>
      <c r="N42" s="395"/>
      <c r="O42" s="395"/>
      <c r="P42" s="396"/>
    </row>
    <row r="43" spans="3:16" ht="14.4" customHeight="1">
      <c r="C43" s="256"/>
      <c r="D43" s="257"/>
      <c r="E43" s="395"/>
      <c r="F43" s="395"/>
      <c r="G43" s="395"/>
      <c r="H43" s="395"/>
      <c r="I43" s="395"/>
      <c r="J43" s="395"/>
      <c r="K43" s="395"/>
      <c r="L43" s="395"/>
      <c r="M43" s="395"/>
      <c r="N43" s="395"/>
      <c r="O43" s="395"/>
      <c r="P43" s="396"/>
    </row>
    <row r="44" spans="3:16">
      <c r="C44" s="258"/>
      <c r="D44" s="259"/>
      <c r="E44" s="395"/>
      <c r="F44" s="395"/>
      <c r="G44" s="395"/>
      <c r="H44" s="395"/>
      <c r="I44" s="395"/>
      <c r="J44" s="395"/>
      <c r="K44" s="395"/>
      <c r="L44" s="395"/>
      <c r="M44" s="395"/>
      <c r="N44" s="395"/>
      <c r="O44" s="395"/>
      <c r="P44" s="396"/>
    </row>
    <row r="45" spans="3:16">
      <c r="C45" s="256"/>
      <c r="D45" s="257"/>
      <c r="E45" s="395"/>
      <c r="F45" s="395"/>
      <c r="G45" s="395"/>
      <c r="H45" s="395"/>
      <c r="I45" s="395"/>
      <c r="J45" s="395"/>
      <c r="K45" s="395"/>
      <c r="L45" s="395"/>
      <c r="M45" s="395"/>
      <c r="N45" s="395"/>
      <c r="O45" s="395"/>
      <c r="P45" s="396"/>
    </row>
    <row r="46" spans="3:16">
      <c r="C46" s="258"/>
      <c r="D46" s="259"/>
      <c r="E46" s="395"/>
      <c r="F46" s="395"/>
      <c r="G46" s="395"/>
      <c r="H46" s="395"/>
      <c r="I46" s="395"/>
      <c r="J46" s="395"/>
      <c r="K46" s="395"/>
      <c r="L46" s="395"/>
      <c r="M46" s="395"/>
      <c r="N46" s="395"/>
      <c r="O46" s="395"/>
      <c r="P46" s="396"/>
    </row>
    <row r="47" spans="3:16">
      <c r="C47" s="258"/>
      <c r="D47" s="259"/>
      <c r="E47" s="395"/>
      <c r="F47" s="395"/>
      <c r="G47" s="395"/>
      <c r="H47" s="395"/>
      <c r="I47" s="395"/>
      <c r="J47" s="395"/>
      <c r="K47" s="395"/>
      <c r="L47" s="395"/>
      <c r="M47" s="395"/>
      <c r="N47" s="395"/>
      <c r="O47" s="395"/>
      <c r="P47" s="396"/>
    </row>
    <row r="48" spans="3:16">
      <c r="C48" s="256"/>
      <c r="D48" s="257"/>
      <c r="E48" s="395"/>
      <c r="F48" s="395"/>
      <c r="G48" s="395"/>
      <c r="H48" s="395"/>
      <c r="I48" s="395"/>
      <c r="J48" s="395"/>
      <c r="K48" s="395"/>
      <c r="L48" s="395"/>
      <c r="M48" s="395"/>
      <c r="N48" s="395"/>
      <c r="O48" s="395"/>
      <c r="P48" s="396"/>
    </row>
    <row r="49" spans="3:16">
      <c r="C49" s="256"/>
      <c r="D49" s="257"/>
      <c r="E49" s="395"/>
      <c r="F49" s="395"/>
      <c r="G49" s="395"/>
      <c r="H49" s="395"/>
      <c r="I49" s="395"/>
      <c r="J49" s="395"/>
      <c r="K49" s="395"/>
      <c r="L49" s="395"/>
      <c r="M49" s="395"/>
      <c r="N49" s="395"/>
      <c r="O49" s="395"/>
      <c r="P49" s="396"/>
    </row>
    <row r="50" spans="3:16">
      <c r="C50" s="258"/>
      <c r="D50" s="259"/>
      <c r="E50" s="395"/>
      <c r="F50" s="395"/>
      <c r="G50" s="395"/>
      <c r="H50" s="395"/>
      <c r="I50" s="395"/>
      <c r="J50" s="395"/>
      <c r="K50" s="395"/>
      <c r="L50" s="395"/>
      <c r="M50" s="395"/>
      <c r="N50" s="395"/>
      <c r="O50" s="395"/>
      <c r="P50" s="396"/>
    </row>
    <row r="51" spans="3:16">
      <c r="C51" s="258"/>
      <c r="D51" s="259"/>
      <c r="E51" s="395"/>
      <c r="F51" s="395"/>
      <c r="G51" s="395"/>
      <c r="H51" s="395"/>
      <c r="I51" s="395"/>
      <c r="J51" s="395"/>
      <c r="K51" s="395"/>
      <c r="L51" s="395"/>
      <c r="M51" s="395"/>
      <c r="N51" s="395"/>
      <c r="O51" s="395"/>
      <c r="P51" s="396"/>
    </row>
    <row r="52" spans="3:16">
      <c r="C52" s="256"/>
      <c r="D52" s="257"/>
      <c r="E52" s="395"/>
      <c r="F52" s="395"/>
      <c r="G52" s="395"/>
      <c r="H52" s="395"/>
      <c r="I52" s="395"/>
      <c r="J52" s="395"/>
      <c r="K52" s="395"/>
      <c r="L52" s="395"/>
      <c r="M52" s="395"/>
      <c r="N52" s="395"/>
      <c r="O52" s="395"/>
      <c r="P52" s="396"/>
    </row>
    <row r="53" spans="3:16">
      <c r="C53" s="258"/>
      <c r="D53" s="259"/>
      <c r="E53" s="395"/>
      <c r="F53" s="395"/>
      <c r="G53" s="395"/>
      <c r="H53" s="395"/>
      <c r="I53" s="395"/>
      <c r="J53" s="395"/>
      <c r="K53" s="395"/>
      <c r="L53" s="395"/>
      <c r="M53" s="395"/>
      <c r="N53" s="395"/>
      <c r="O53" s="395"/>
      <c r="P53" s="396"/>
    </row>
    <row r="54" spans="3:16">
      <c r="C54" s="256"/>
      <c r="D54" s="257"/>
      <c r="E54" s="395"/>
      <c r="F54" s="395"/>
      <c r="G54" s="395"/>
      <c r="H54" s="395"/>
      <c r="I54" s="395"/>
      <c r="J54" s="395"/>
      <c r="K54" s="395"/>
      <c r="L54" s="395"/>
      <c r="M54" s="395"/>
      <c r="N54" s="395"/>
      <c r="O54" s="395"/>
      <c r="P54" s="396"/>
    </row>
    <row r="55" spans="3:16">
      <c r="C55" s="258"/>
      <c r="D55" s="259"/>
      <c r="E55" s="395"/>
      <c r="F55" s="395"/>
      <c r="G55" s="395"/>
      <c r="H55" s="395"/>
      <c r="I55" s="395"/>
      <c r="J55" s="395"/>
      <c r="K55" s="395"/>
      <c r="L55" s="395"/>
      <c r="M55" s="395"/>
      <c r="N55" s="395"/>
      <c r="O55" s="395"/>
      <c r="P55" s="396"/>
    </row>
    <row r="56" spans="3:16">
      <c r="C56" s="260"/>
      <c r="D56" s="261"/>
      <c r="E56" s="395"/>
      <c r="F56" s="395"/>
      <c r="G56" s="395"/>
      <c r="H56" s="395"/>
      <c r="I56" s="395"/>
      <c r="J56" s="395"/>
      <c r="K56" s="395"/>
      <c r="L56" s="395"/>
      <c r="M56" s="395"/>
      <c r="N56" s="395"/>
      <c r="O56" s="395"/>
      <c r="P56" s="396"/>
    </row>
    <row r="57" spans="3:16">
      <c r="C57" s="262"/>
      <c r="D57" s="261"/>
      <c r="E57" s="395"/>
      <c r="F57" s="395"/>
      <c r="G57" s="395"/>
      <c r="H57" s="395"/>
      <c r="I57" s="395"/>
      <c r="J57" s="395"/>
      <c r="K57" s="395"/>
      <c r="L57" s="395"/>
      <c r="M57" s="395"/>
      <c r="N57" s="395"/>
      <c r="O57" s="395"/>
      <c r="P57" s="396"/>
    </row>
    <row r="58" spans="3:16">
      <c r="C58" s="256"/>
      <c r="D58" s="257"/>
      <c r="E58" s="395"/>
      <c r="F58" s="395"/>
      <c r="G58" s="395"/>
      <c r="H58" s="395"/>
      <c r="I58" s="395"/>
      <c r="J58" s="395"/>
      <c r="K58" s="395"/>
      <c r="L58" s="395"/>
      <c r="M58" s="395"/>
      <c r="N58" s="395"/>
      <c r="O58" s="395"/>
      <c r="P58" s="396"/>
    </row>
    <row r="59" spans="3:16">
      <c r="C59" s="262"/>
      <c r="D59" s="261"/>
      <c r="E59" s="395"/>
      <c r="F59" s="395"/>
      <c r="G59" s="395"/>
      <c r="H59" s="395"/>
      <c r="I59" s="395"/>
      <c r="J59" s="395"/>
      <c r="K59" s="395"/>
      <c r="L59" s="395"/>
      <c r="M59" s="395"/>
      <c r="N59" s="395"/>
      <c r="O59" s="395"/>
      <c r="P59" s="396"/>
    </row>
    <row r="60" spans="3:16">
      <c r="C60" s="263"/>
      <c r="D60" s="264"/>
      <c r="E60" s="395"/>
      <c r="F60" s="395"/>
      <c r="G60" s="395"/>
      <c r="H60" s="395"/>
      <c r="I60" s="395"/>
      <c r="J60" s="395"/>
      <c r="K60" s="395"/>
      <c r="L60" s="395"/>
      <c r="M60" s="395"/>
      <c r="N60" s="395"/>
      <c r="O60" s="395"/>
      <c r="P60" s="396"/>
    </row>
    <row r="61" spans="3:16">
      <c r="C61" s="262"/>
      <c r="D61" s="261"/>
      <c r="E61" s="395"/>
      <c r="F61" s="395"/>
      <c r="G61" s="395"/>
      <c r="H61" s="395"/>
      <c r="I61" s="395"/>
      <c r="J61" s="395"/>
      <c r="K61" s="395"/>
      <c r="L61" s="395"/>
      <c r="M61" s="395"/>
      <c r="N61" s="395"/>
      <c r="O61" s="395"/>
      <c r="P61" s="396"/>
    </row>
    <row r="62" spans="3:16">
      <c r="C62" s="263"/>
      <c r="D62" s="264"/>
      <c r="E62" s="395"/>
      <c r="F62" s="395"/>
      <c r="G62" s="395"/>
      <c r="H62" s="395"/>
      <c r="I62" s="395"/>
      <c r="J62" s="395"/>
      <c r="K62" s="395"/>
      <c r="L62" s="395"/>
      <c r="M62" s="395"/>
      <c r="N62" s="395"/>
      <c r="O62" s="395"/>
      <c r="P62" s="396"/>
    </row>
    <row r="63" spans="3:16">
      <c r="C63" s="262"/>
      <c r="D63" s="261"/>
      <c r="E63" s="395"/>
      <c r="F63" s="395"/>
      <c r="G63" s="395"/>
      <c r="H63" s="395"/>
      <c r="I63" s="395"/>
      <c r="J63" s="395"/>
      <c r="K63" s="395"/>
      <c r="L63" s="395"/>
      <c r="M63" s="395"/>
      <c r="N63" s="395"/>
      <c r="O63" s="395"/>
      <c r="P63" s="396"/>
    </row>
    <row r="64" spans="3:16">
      <c r="C64" s="263"/>
      <c r="D64" s="264"/>
      <c r="E64" s="395"/>
      <c r="F64" s="395"/>
      <c r="G64" s="395"/>
      <c r="H64" s="395"/>
      <c r="I64" s="395"/>
      <c r="J64" s="395"/>
      <c r="K64" s="395"/>
      <c r="L64" s="395"/>
      <c r="M64" s="395"/>
      <c r="N64" s="395"/>
      <c r="O64" s="395"/>
      <c r="P64" s="396"/>
    </row>
    <row r="65" spans="3:16">
      <c r="C65" s="262"/>
      <c r="D65" s="261"/>
      <c r="E65" s="395"/>
      <c r="F65" s="395"/>
      <c r="G65" s="395"/>
      <c r="H65" s="395"/>
      <c r="I65" s="395"/>
      <c r="J65" s="395"/>
      <c r="K65" s="395"/>
      <c r="L65" s="395"/>
      <c r="M65" s="395"/>
      <c r="N65" s="395"/>
      <c r="O65" s="395"/>
      <c r="P65" s="396"/>
    </row>
    <row r="66" spans="3:16">
      <c r="C66" s="263"/>
      <c r="D66" s="264"/>
      <c r="E66" s="395"/>
      <c r="F66" s="395"/>
      <c r="G66" s="395"/>
      <c r="H66" s="395"/>
      <c r="I66" s="395"/>
      <c r="J66" s="395"/>
      <c r="K66" s="395"/>
      <c r="L66" s="395"/>
      <c r="M66" s="395"/>
      <c r="N66" s="395"/>
      <c r="O66" s="395"/>
      <c r="P66" s="396"/>
    </row>
    <row r="67" spans="3:16">
      <c r="C67" s="262"/>
      <c r="D67" s="261"/>
      <c r="E67" s="395"/>
      <c r="F67" s="395"/>
      <c r="G67" s="395"/>
      <c r="H67" s="395"/>
      <c r="I67" s="395"/>
      <c r="J67" s="395"/>
      <c r="K67" s="395"/>
      <c r="L67" s="395"/>
      <c r="M67" s="395"/>
      <c r="N67" s="395"/>
      <c r="O67" s="395"/>
      <c r="P67" s="396"/>
    </row>
    <row r="68" spans="3:16" ht="162" customHeight="1">
      <c r="C68" s="265"/>
      <c r="D68" s="266"/>
      <c r="E68" s="397"/>
      <c r="F68" s="397"/>
      <c r="G68" s="397"/>
      <c r="H68" s="397"/>
      <c r="I68" s="397"/>
      <c r="J68" s="397"/>
      <c r="K68" s="397"/>
      <c r="L68" s="397"/>
      <c r="M68" s="397"/>
      <c r="N68" s="397"/>
      <c r="O68" s="397"/>
      <c r="P68" s="398"/>
    </row>
    <row r="69" spans="3:16">
      <c r="E69" s="202"/>
      <c r="F69" s="202"/>
      <c r="G69" s="202"/>
      <c r="H69" s="202"/>
      <c r="I69" s="202"/>
      <c r="J69" s="202"/>
      <c r="K69" s="202"/>
      <c r="L69" s="202"/>
      <c r="M69" s="202"/>
    </row>
    <row r="70" spans="3:16" ht="14.4" customHeight="1">
      <c r="C70" s="341" t="s">
        <v>261</v>
      </c>
      <c r="D70" s="267"/>
      <c r="E70" s="370" t="s">
        <v>264</v>
      </c>
      <c r="F70" s="370"/>
      <c r="G70" s="370"/>
      <c r="H70" s="370"/>
      <c r="I70" s="370"/>
      <c r="J70" s="370"/>
      <c r="K70" s="370"/>
      <c r="L70" s="370"/>
      <c r="M70" s="370"/>
      <c r="N70" s="370"/>
      <c r="O70" s="370"/>
      <c r="P70" s="371"/>
    </row>
    <row r="71" spans="3:16" ht="18" customHeight="1">
      <c r="C71" s="268"/>
      <c r="D71" s="269"/>
      <c r="E71" s="372"/>
      <c r="F71" s="372"/>
      <c r="G71" s="372"/>
      <c r="H71" s="372"/>
      <c r="I71" s="372"/>
      <c r="J71" s="372"/>
      <c r="K71" s="372"/>
      <c r="L71" s="372"/>
      <c r="M71" s="372"/>
      <c r="N71" s="372"/>
      <c r="O71" s="372"/>
      <c r="P71" s="373"/>
    </row>
    <row r="72" spans="3:16">
      <c r="C72" s="268"/>
      <c r="D72" s="269"/>
      <c r="E72" s="372"/>
      <c r="F72" s="372"/>
      <c r="G72" s="372"/>
      <c r="H72" s="372"/>
      <c r="I72" s="372"/>
      <c r="J72" s="372"/>
      <c r="K72" s="372"/>
      <c r="L72" s="372"/>
      <c r="M72" s="372"/>
      <c r="N72" s="372"/>
      <c r="O72" s="372"/>
      <c r="P72" s="373"/>
    </row>
    <row r="73" spans="3:16">
      <c r="C73" s="268"/>
      <c r="D73" s="269"/>
      <c r="E73" s="372"/>
      <c r="F73" s="372"/>
      <c r="G73" s="372"/>
      <c r="H73" s="372"/>
      <c r="I73" s="372"/>
      <c r="J73" s="372"/>
      <c r="K73" s="372"/>
      <c r="L73" s="372"/>
      <c r="M73" s="372"/>
      <c r="N73" s="372"/>
      <c r="O73" s="372"/>
      <c r="P73" s="373"/>
    </row>
    <row r="74" spans="3:16">
      <c r="C74" s="268"/>
      <c r="D74" s="269"/>
      <c r="E74" s="372"/>
      <c r="F74" s="372"/>
      <c r="G74" s="372"/>
      <c r="H74" s="372"/>
      <c r="I74" s="372"/>
      <c r="J74" s="372"/>
      <c r="K74" s="372"/>
      <c r="L74" s="372"/>
      <c r="M74" s="372"/>
      <c r="N74" s="372"/>
      <c r="O74" s="372"/>
      <c r="P74" s="373"/>
    </row>
    <row r="75" spans="3:16" ht="10.199999999999999" customHeight="1">
      <c r="C75" s="268"/>
      <c r="D75" s="269"/>
      <c r="E75" s="372"/>
      <c r="F75" s="372"/>
      <c r="G75" s="372"/>
      <c r="H75" s="372"/>
      <c r="I75" s="372"/>
      <c r="J75" s="372"/>
      <c r="K75" s="372"/>
      <c r="L75" s="372"/>
      <c r="M75" s="372"/>
      <c r="N75" s="372"/>
      <c r="O75" s="372"/>
      <c r="P75" s="373"/>
    </row>
    <row r="76" spans="3:16" ht="7.95" customHeight="1">
      <c r="C76" s="268"/>
      <c r="D76" s="269"/>
      <c r="E76" s="372"/>
      <c r="F76" s="372"/>
      <c r="G76" s="372"/>
      <c r="H76" s="372"/>
      <c r="I76" s="372"/>
      <c r="J76" s="372"/>
      <c r="K76" s="372"/>
      <c r="L76" s="372"/>
      <c r="M76" s="372"/>
      <c r="N76" s="372"/>
      <c r="O76" s="372"/>
      <c r="P76" s="373"/>
    </row>
    <row r="77" spans="3:16" ht="8.4" customHeight="1">
      <c r="C77" s="268"/>
      <c r="D77" s="269"/>
      <c r="E77" s="372"/>
      <c r="F77" s="372"/>
      <c r="G77" s="372"/>
      <c r="H77" s="372"/>
      <c r="I77" s="372"/>
      <c r="J77" s="372"/>
      <c r="K77" s="372"/>
      <c r="L77" s="372"/>
      <c r="M77" s="372"/>
      <c r="N77" s="372"/>
      <c r="O77" s="372"/>
      <c r="P77" s="373"/>
    </row>
    <row r="78" spans="3:16" ht="4.2" customHeight="1">
      <c r="C78" s="270"/>
      <c r="D78" s="271"/>
      <c r="E78" s="272"/>
      <c r="F78" s="272"/>
      <c r="G78" s="272"/>
      <c r="H78" s="272"/>
      <c r="I78" s="272"/>
      <c r="J78" s="272"/>
      <c r="K78" s="272"/>
      <c r="L78" s="272"/>
      <c r="M78" s="272"/>
      <c r="N78" s="272"/>
      <c r="O78" s="272"/>
      <c r="P78" s="273"/>
    </row>
  </sheetData>
  <sheetProtection password="CC30" sheet="1" objects="1" scenarios="1"/>
  <mergeCells count="13">
    <mergeCell ref="B2:D2"/>
    <mergeCell ref="E70:P77"/>
    <mergeCell ref="E14:P16"/>
    <mergeCell ref="E20:P30"/>
    <mergeCell ref="E32:P32"/>
    <mergeCell ref="E34:P39"/>
    <mergeCell ref="E41:P68"/>
    <mergeCell ref="C3:M3"/>
    <mergeCell ref="C5:D5"/>
    <mergeCell ref="F5:G5"/>
    <mergeCell ref="I5:J5"/>
    <mergeCell ref="L5:M5"/>
    <mergeCell ref="O5:P5"/>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tabColor theme="6" tint="0.59999389629810485"/>
  </sheetPr>
  <dimension ref="B1:AA35"/>
  <sheetViews>
    <sheetView showGridLines="0" zoomScale="90" zoomScaleNormal="90" workbookViewId="0">
      <selection activeCell="AN19" sqref="AN19"/>
    </sheetView>
  </sheetViews>
  <sheetFormatPr baseColWidth="10" defaultRowHeight="14.4"/>
  <cols>
    <col min="1" max="1" width="2.33203125" customWidth="1"/>
    <col min="2" max="2" width="4.6640625" customWidth="1"/>
    <col min="3" max="3" width="18" customWidth="1"/>
    <col min="4" max="4" width="45.5546875" customWidth="1"/>
    <col min="5" max="5" width="11.6640625" customWidth="1"/>
    <col min="6" max="6" width="3.33203125" customWidth="1"/>
    <col min="7" max="7" width="11.6640625" customWidth="1"/>
    <col min="8" max="8" width="3.33203125" customWidth="1"/>
    <col min="9" max="9" width="11.6640625" customWidth="1"/>
    <col min="10" max="10" width="3.33203125" customWidth="1"/>
    <col min="11" max="11" width="48.33203125" customWidth="1"/>
    <col min="12" max="13" width="10.6640625" style="55" customWidth="1"/>
    <col min="14" max="22" width="11.5546875" style="50"/>
  </cols>
  <sheetData>
    <row r="1" spans="2:27" ht="21" customHeight="1">
      <c r="B1" s="419" t="s">
        <v>68</v>
      </c>
      <c r="C1" s="419"/>
    </row>
    <row r="2" spans="2:27" ht="43.95" customHeight="1">
      <c r="B2" s="411" t="s">
        <v>250</v>
      </c>
      <c r="C2" s="411"/>
      <c r="D2" s="411"/>
      <c r="E2" s="411"/>
      <c r="F2" s="411"/>
      <c r="G2" s="411"/>
      <c r="H2" s="411"/>
      <c r="I2" s="411"/>
      <c r="J2" s="411"/>
    </row>
    <row r="3" spans="2:27" s="3" customFormat="1" ht="27" customHeight="1">
      <c r="B3" s="423" t="s">
        <v>251</v>
      </c>
      <c r="C3" s="423"/>
      <c r="D3" s="410"/>
      <c r="E3" s="410"/>
      <c r="F3" s="410"/>
      <c r="G3" s="410"/>
      <c r="H3" s="410"/>
      <c r="I3" s="410"/>
      <c r="J3" s="410"/>
      <c r="K3" s="9"/>
      <c r="L3" s="55"/>
      <c r="M3" s="55"/>
      <c r="N3" s="30"/>
      <c r="O3" s="30"/>
      <c r="P3" s="30"/>
      <c r="Q3" s="30"/>
      <c r="R3" s="30"/>
      <c r="S3" s="30"/>
      <c r="T3" s="30"/>
      <c r="U3" s="30"/>
      <c r="V3" s="30"/>
    </row>
    <row r="4" spans="2:27" s="3" customFormat="1" ht="29.4" hidden="1" customHeight="1">
      <c r="B4" s="424" t="s">
        <v>65</v>
      </c>
      <c r="C4" s="424"/>
      <c r="D4" s="424"/>
      <c r="E4" s="424"/>
      <c r="F4" s="424"/>
      <c r="G4" s="424"/>
      <c r="H4" s="15"/>
      <c r="I4" s="15"/>
      <c r="J4" s="15"/>
      <c r="L4" s="55"/>
      <c r="M4" s="55"/>
      <c r="N4" s="51"/>
      <c r="O4" s="51"/>
      <c r="P4" s="51"/>
      <c r="Q4" s="51"/>
      <c r="R4" s="51"/>
      <c r="S4" s="51"/>
      <c r="T4" s="51"/>
      <c r="U4" s="51"/>
      <c r="V4" s="30"/>
    </row>
    <row r="5" spans="2:27" s="56" customFormat="1" ht="16.2" hidden="1" customHeight="1">
      <c r="B5" s="425" t="s">
        <v>72</v>
      </c>
      <c r="C5" s="425"/>
      <c r="D5" s="425"/>
      <c r="E5" s="425"/>
      <c r="F5" s="425"/>
      <c r="G5" s="425"/>
      <c r="H5" s="425"/>
      <c r="I5" s="425"/>
      <c r="J5" s="425"/>
      <c r="K5" s="425"/>
      <c r="L5" s="55"/>
      <c r="M5" s="55"/>
      <c r="N5" s="51"/>
      <c r="O5" s="51"/>
      <c r="P5" s="51"/>
      <c r="Q5" s="51"/>
      <c r="R5" s="51"/>
      <c r="S5" s="51"/>
      <c r="T5" s="51"/>
      <c r="U5" s="51"/>
      <c r="V5" s="30"/>
    </row>
    <row r="6" spans="2:27" s="56" customFormat="1" ht="78" hidden="1" customHeight="1">
      <c r="B6" s="425" t="s">
        <v>74</v>
      </c>
      <c r="C6" s="425"/>
      <c r="D6" s="425"/>
      <c r="E6" s="425"/>
      <c r="F6" s="425"/>
      <c r="G6" s="425"/>
      <c r="H6" s="425"/>
      <c r="I6" s="425"/>
      <c r="J6" s="425"/>
      <c r="K6" s="425"/>
      <c r="L6" s="61"/>
      <c r="M6" s="55"/>
      <c r="N6" s="51"/>
      <c r="O6" s="51"/>
      <c r="P6" s="51"/>
      <c r="Q6" s="51"/>
      <c r="R6" s="51"/>
      <c r="S6" s="51"/>
      <c r="T6" s="51"/>
      <c r="U6" s="51"/>
      <c r="V6" s="30"/>
    </row>
    <row r="7" spans="2:27" s="56" customFormat="1" ht="10.199999999999999" customHeight="1">
      <c r="B7" s="426"/>
      <c r="C7" s="426"/>
      <c r="D7" s="426"/>
      <c r="E7" s="426"/>
      <c r="F7" s="426"/>
      <c r="G7" s="426"/>
      <c r="H7" s="426"/>
      <c r="I7" s="426"/>
      <c r="J7" s="426"/>
      <c r="K7" s="426"/>
      <c r="L7" s="61"/>
      <c r="M7" s="55"/>
      <c r="N7" s="51"/>
      <c r="O7" s="51"/>
      <c r="P7" s="51"/>
      <c r="Q7" s="51"/>
      <c r="R7" s="51"/>
      <c r="S7" s="51"/>
      <c r="T7" s="51"/>
      <c r="U7" s="51"/>
      <c r="V7" s="30"/>
    </row>
    <row r="8" spans="2:27" s="223" customFormat="1" ht="129.6" customHeight="1">
      <c r="B8" s="425" t="s">
        <v>279</v>
      </c>
      <c r="C8" s="425"/>
      <c r="D8" s="425"/>
      <c r="E8" s="425"/>
      <c r="F8" s="425"/>
      <c r="G8" s="425"/>
      <c r="H8" s="425"/>
      <c r="I8" s="425"/>
      <c r="J8" s="425"/>
      <c r="K8" s="425"/>
      <c r="L8" s="219"/>
      <c r="M8" s="220"/>
      <c r="N8" s="221"/>
      <c r="O8" s="221"/>
      <c r="P8" s="221"/>
      <c r="Q8" s="221"/>
      <c r="R8" s="221"/>
      <c r="S8" s="221"/>
      <c r="T8" s="221"/>
      <c r="U8" s="221"/>
      <c r="V8" s="222"/>
    </row>
    <row r="9" spans="2:27" s="2" customFormat="1" ht="10.199999999999999" customHeight="1">
      <c r="B9" s="59"/>
      <c r="E9" s="59"/>
      <c r="F9" s="59"/>
      <c r="G9" s="59"/>
      <c r="H9" s="15"/>
      <c r="I9" s="15"/>
      <c r="J9" s="15"/>
      <c r="L9" s="55"/>
      <c r="M9" s="16"/>
      <c r="N9" s="16"/>
      <c r="O9" s="16"/>
      <c r="P9" s="16"/>
      <c r="Q9" s="16"/>
      <c r="R9" s="16"/>
      <c r="S9" s="16"/>
      <c r="T9" s="16"/>
      <c r="U9" s="16"/>
      <c r="V9" s="16"/>
    </row>
    <row r="10" spans="2:27" s="3" customFormat="1" ht="19.95" customHeight="1">
      <c r="B10" s="434" t="s">
        <v>113</v>
      </c>
      <c r="C10" s="435"/>
      <c r="D10" s="436"/>
      <c r="E10" s="416" t="s">
        <v>10</v>
      </c>
      <c r="F10" s="417"/>
      <c r="G10" s="417"/>
      <c r="H10" s="417"/>
      <c r="I10" s="417"/>
      <c r="J10" s="418"/>
      <c r="K10" s="433" t="s">
        <v>9</v>
      </c>
      <c r="L10" s="52"/>
      <c r="M10" s="127"/>
      <c r="N10" s="16"/>
      <c r="O10" s="16"/>
      <c r="P10" s="16"/>
      <c r="Q10" s="128"/>
      <c r="R10" s="128"/>
      <c r="S10" s="128"/>
      <c r="T10" s="64"/>
      <c r="U10" s="64"/>
      <c r="V10" s="64"/>
      <c r="W10" s="64"/>
      <c r="X10" s="64"/>
    </row>
    <row r="11" spans="2:27" ht="19.95" customHeight="1">
      <c r="B11" s="437"/>
      <c r="C11" s="438"/>
      <c r="D11" s="439"/>
      <c r="E11" s="414" t="s">
        <v>12</v>
      </c>
      <c r="F11" s="414"/>
      <c r="G11" s="414" t="s">
        <v>13</v>
      </c>
      <c r="H11" s="414"/>
      <c r="I11" s="414" t="s">
        <v>14</v>
      </c>
      <c r="J11" s="414"/>
      <c r="K11" s="433"/>
      <c r="L11" s="52"/>
      <c r="M11" s="127"/>
      <c r="N11" s="24"/>
      <c r="O11" s="24"/>
      <c r="P11" s="24"/>
      <c r="Q11" s="125" t="s">
        <v>12</v>
      </c>
      <c r="R11" s="125" t="s">
        <v>13</v>
      </c>
      <c r="S11" s="125" t="s">
        <v>14</v>
      </c>
      <c r="T11" s="25"/>
      <c r="U11" s="25"/>
      <c r="V11" s="17"/>
      <c r="W11" s="17"/>
      <c r="X11" s="17"/>
    </row>
    <row r="12" spans="2:27" ht="49.95" customHeight="1">
      <c r="B12" s="39" t="s">
        <v>1</v>
      </c>
      <c r="C12" s="429" t="s">
        <v>79</v>
      </c>
      <c r="D12" s="429"/>
      <c r="E12" s="422"/>
      <c r="F12" s="422"/>
      <c r="G12" s="422"/>
      <c r="H12" s="422"/>
      <c r="I12" s="422"/>
      <c r="J12" s="422"/>
      <c r="K12" s="63"/>
      <c r="L12" s="68"/>
      <c r="M12" s="129"/>
      <c r="N12" s="130" t="b">
        <v>0</v>
      </c>
      <c r="O12" s="130" t="b">
        <v>0</v>
      </c>
      <c r="P12" s="130" t="b">
        <v>0</v>
      </c>
      <c r="Q12" s="26" t="str">
        <f>IF(N12=FALSE,"",1)</f>
        <v/>
      </c>
      <c r="R12" s="26" t="str">
        <f>IF(O12=FALSE,"",1)</f>
        <v/>
      </c>
      <c r="S12" s="26" t="str">
        <f>IF(P12=FALSE,"",1)</f>
        <v/>
      </c>
      <c r="T12" s="25"/>
      <c r="U12" s="25"/>
      <c r="V12" s="17"/>
      <c r="W12" s="17"/>
      <c r="X12" s="17"/>
    </row>
    <row r="13" spans="2:27" s="2" customFormat="1" ht="10.199999999999999" customHeight="1">
      <c r="B13" s="65"/>
      <c r="C13" s="74"/>
      <c r="D13" s="74"/>
      <c r="E13" s="66"/>
      <c r="F13" s="66"/>
      <c r="G13" s="66"/>
      <c r="H13" s="66"/>
      <c r="I13" s="66"/>
      <c r="J13" s="66"/>
      <c r="K13" s="67"/>
      <c r="L13" s="68"/>
      <c r="M13" s="129"/>
      <c r="N13" s="131"/>
      <c r="O13" s="131"/>
      <c r="P13" s="131"/>
      <c r="Q13" s="132"/>
      <c r="R13" s="132"/>
      <c r="S13" s="132"/>
      <c r="T13" s="16"/>
      <c r="U13" s="16"/>
      <c r="V13" s="16"/>
      <c r="W13" s="16"/>
      <c r="X13" s="16"/>
    </row>
    <row r="14" spans="2:27" ht="49.95" customHeight="1">
      <c r="B14" s="427" t="str">
        <f>IF(R12=1,"Es liegt offensichtlich keine Klimarelevanz vor. 
Die weitere Durchführung der Klimawirkungsprüfung ist NICHT notwendig. Bitte begründen Sie Ihre Antwort kurz.",IF(Q12=1,"Es liegt eine Klimarelevanz vor! Bitte gehen Sie direkt weiter zur Hauptprüfung (Siehe Tabellenblatt Handlungsfeldabfrage). 
Die Detailfragen (Fragen 2 - 8) müssen nicht bearbeitet werden.",IF(S12=1,"Gemäß Ihrer Einschätzung könnte das Vorhaben klimarelevant sein. 
Um Ihre Einschätzung weiter zu vertiefen, füllen Sie bitte die folgenden Detailfragen 2 - 8 aus.","")))</f>
        <v/>
      </c>
      <c r="C14" s="427"/>
      <c r="D14" s="427"/>
      <c r="E14" s="427"/>
      <c r="F14" s="427"/>
      <c r="G14" s="427"/>
      <c r="H14" s="427"/>
      <c r="I14" s="427"/>
      <c r="J14" s="427"/>
      <c r="K14" s="427"/>
      <c r="L14" s="183"/>
      <c r="M14" s="183"/>
      <c r="N14" s="184"/>
      <c r="O14" s="184"/>
      <c r="P14" s="184"/>
      <c r="Q14" s="185"/>
      <c r="R14" s="26"/>
      <c r="S14" s="26"/>
      <c r="T14" s="25"/>
      <c r="U14" s="25"/>
      <c r="V14" s="17"/>
      <c r="W14" s="17"/>
      <c r="X14" s="17"/>
    </row>
    <row r="15" spans="2:27" ht="10.199999999999999" customHeight="1">
      <c r="B15" s="73"/>
      <c r="C15" s="73"/>
      <c r="D15" s="73"/>
      <c r="E15" s="73"/>
      <c r="F15" s="73"/>
      <c r="G15" s="73"/>
      <c r="H15" s="73"/>
      <c r="I15" s="73"/>
      <c r="J15" s="73"/>
      <c r="K15" s="73"/>
      <c r="L15" s="183"/>
      <c r="M15" s="183"/>
      <c r="N15" s="184"/>
      <c r="O15" s="184"/>
      <c r="P15" s="184"/>
      <c r="Q15" s="185"/>
      <c r="R15" s="26"/>
      <c r="S15" s="26"/>
      <c r="T15" s="25"/>
      <c r="U15" s="25"/>
      <c r="V15" s="17"/>
      <c r="W15" s="17"/>
      <c r="X15" s="17"/>
    </row>
    <row r="16" spans="2:27" s="3" customFormat="1" ht="19.95" customHeight="1">
      <c r="B16" s="432" t="s">
        <v>78</v>
      </c>
      <c r="C16" s="432"/>
      <c r="D16" s="432"/>
      <c r="E16" s="415" t="s">
        <v>10</v>
      </c>
      <c r="F16" s="415"/>
      <c r="G16" s="415"/>
      <c r="H16" s="415"/>
      <c r="I16" s="415"/>
      <c r="J16" s="415"/>
      <c r="K16" s="415" t="s">
        <v>9</v>
      </c>
      <c r="L16" s="182"/>
      <c r="M16" s="127"/>
      <c r="N16" s="24"/>
      <c r="O16" s="24"/>
      <c r="P16" s="24"/>
      <c r="Q16" s="125"/>
      <c r="R16" s="125"/>
      <c r="S16" s="125"/>
      <c r="T16" s="25"/>
      <c r="U16" s="64"/>
      <c r="V16" s="30"/>
      <c r="W16" s="30"/>
      <c r="X16" s="30"/>
      <c r="Y16" s="30"/>
      <c r="Z16" s="30"/>
      <c r="AA16" s="30"/>
    </row>
    <row r="17" spans="2:27" ht="19.95" customHeight="1">
      <c r="B17" s="432"/>
      <c r="C17" s="432"/>
      <c r="D17" s="432"/>
      <c r="E17" s="414" t="s">
        <v>12</v>
      </c>
      <c r="F17" s="414"/>
      <c r="G17" s="414" t="s">
        <v>13</v>
      </c>
      <c r="H17" s="414"/>
      <c r="I17" s="414" t="s">
        <v>14</v>
      </c>
      <c r="J17" s="414"/>
      <c r="K17" s="415"/>
      <c r="L17" s="182"/>
      <c r="M17" s="127"/>
      <c r="N17" s="24"/>
      <c r="O17" s="24"/>
      <c r="P17" s="24"/>
      <c r="Q17" s="125" t="s">
        <v>12</v>
      </c>
      <c r="R17" s="125" t="s">
        <v>13</v>
      </c>
      <c r="S17" s="125" t="s">
        <v>14</v>
      </c>
      <c r="T17" s="25"/>
      <c r="U17" s="25"/>
      <c r="W17" s="50"/>
      <c r="X17" s="50"/>
      <c r="Y17" s="50"/>
      <c r="Z17" s="50"/>
      <c r="AA17" s="50"/>
    </row>
    <row r="18" spans="2:27" ht="49.95" customHeight="1">
      <c r="B18" s="11" t="s">
        <v>2</v>
      </c>
      <c r="C18" s="420" t="s">
        <v>71</v>
      </c>
      <c r="D18" s="421"/>
      <c r="E18" s="412"/>
      <c r="F18" s="413"/>
      <c r="G18" s="412"/>
      <c r="H18" s="413"/>
      <c r="I18" s="412"/>
      <c r="J18" s="413"/>
      <c r="K18" s="48"/>
      <c r="L18" s="68"/>
      <c r="M18" s="129"/>
      <c r="N18" s="130" t="b">
        <v>0</v>
      </c>
      <c r="O18" s="130" t="b">
        <v>0</v>
      </c>
      <c r="P18" s="130" t="b">
        <v>0</v>
      </c>
      <c r="Q18" s="26" t="str">
        <f t="shared" ref="Q18:Q24" si="0">IF(N18=FALSE,"",1)</f>
        <v/>
      </c>
      <c r="R18" s="26" t="str">
        <f t="shared" ref="R18:R24" si="1">IF(O18=FALSE,"",1)</f>
        <v/>
      </c>
      <c r="S18" s="26" t="str">
        <f t="shared" ref="S18:S24" si="2">IF(P18=FALSE,"",1)</f>
        <v/>
      </c>
      <c r="T18" s="25"/>
      <c r="U18" s="25"/>
      <c r="W18" s="50"/>
      <c r="X18" s="50"/>
      <c r="Y18" s="50"/>
      <c r="Z18" s="50"/>
      <c r="AA18" s="50"/>
    </row>
    <row r="19" spans="2:27" ht="49.95" customHeight="1">
      <c r="B19" s="11" t="s">
        <v>3</v>
      </c>
      <c r="C19" s="420" t="s">
        <v>21</v>
      </c>
      <c r="D19" s="421"/>
      <c r="E19" s="412"/>
      <c r="F19" s="413"/>
      <c r="G19" s="412"/>
      <c r="H19" s="413"/>
      <c r="I19" s="412"/>
      <c r="J19" s="413"/>
      <c r="K19" s="48"/>
      <c r="L19" s="68"/>
      <c r="M19" s="129"/>
      <c r="N19" s="130" t="b">
        <v>0</v>
      </c>
      <c r="O19" s="130" t="b">
        <v>0</v>
      </c>
      <c r="P19" s="130" t="b">
        <v>0</v>
      </c>
      <c r="Q19" s="26" t="str">
        <f t="shared" si="0"/>
        <v/>
      </c>
      <c r="R19" s="26" t="str">
        <f t="shared" si="1"/>
        <v/>
      </c>
      <c r="S19" s="26" t="str">
        <f t="shared" si="2"/>
        <v/>
      </c>
      <c r="T19" s="25"/>
      <c r="U19" s="25"/>
      <c r="W19" s="50"/>
      <c r="X19" s="50"/>
      <c r="Y19" s="50"/>
      <c r="Z19" s="50"/>
      <c r="AA19" s="50"/>
    </row>
    <row r="20" spans="2:27" ht="49.95" customHeight="1">
      <c r="B20" s="11" t="s">
        <v>4</v>
      </c>
      <c r="C20" s="420" t="s">
        <v>22</v>
      </c>
      <c r="D20" s="421"/>
      <c r="E20" s="412"/>
      <c r="F20" s="413"/>
      <c r="G20" s="412"/>
      <c r="H20" s="413"/>
      <c r="I20" s="412"/>
      <c r="J20" s="413"/>
      <c r="K20" s="48"/>
      <c r="L20" s="68"/>
      <c r="M20" s="129"/>
      <c r="N20" s="130" t="b">
        <v>0</v>
      </c>
      <c r="O20" s="130" t="b">
        <v>0</v>
      </c>
      <c r="P20" s="130" t="b">
        <v>0</v>
      </c>
      <c r="Q20" s="26" t="str">
        <f t="shared" si="0"/>
        <v/>
      </c>
      <c r="R20" s="26" t="str">
        <f t="shared" si="1"/>
        <v/>
      </c>
      <c r="S20" s="26" t="str">
        <f t="shared" si="2"/>
        <v/>
      </c>
      <c r="T20" s="25"/>
      <c r="U20" s="25"/>
      <c r="W20" s="50"/>
      <c r="X20" s="50"/>
      <c r="Y20" s="50"/>
      <c r="Z20" s="50"/>
      <c r="AA20" s="50"/>
    </row>
    <row r="21" spans="2:27" ht="49.95" customHeight="1">
      <c r="B21" s="11" t="s">
        <v>5</v>
      </c>
      <c r="C21" s="420" t="s">
        <v>280</v>
      </c>
      <c r="D21" s="421"/>
      <c r="E21" s="412"/>
      <c r="F21" s="413"/>
      <c r="G21" s="412"/>
      <c r="H21" s="413"/>
      <c r="I21" s="412"/>
      <c r="J21" s="413"/>
      <c r="K21" s="48"/>
      <c r="L21" s="68"/>
      <c r="M21" s="129"/>
      <c r="N21" s="130" t="b">
        <v>0</v>
      </c>
      <c r="O21" s="130" t="b">
        <v>0</v>
      </c>
      <c r="P21" s="130" t="b">
        <v>0</v>
      </c>
      <c r="Q21" s="26" t="str">
        <f t="shared" si="0"/>
        <v/>
      </c>
      <c r="R21" s="26" t="str">
        <f t="shared" si="1"/>
        <v/>
      </c>
      <c r="S21" s="26" t="str">
        <f t="shared" si="2"/>
        <v/>
      </c>
      <c r="T21" s="25"/>
      <c r="U21" s="25"/>
      <c r="W21" s="50"/>
      <c r="X21" s="50"/>
      <c r="Y21" s="50"/>
      <c r="Z21" s="50"/>
      <c r="AA21" s="50"/>
    </row>
    <row r="22" spans="2:27" ht="49.95" customHeight="1">
      <c r="B22" s="11" t="s">
        <v>6</v>
      </c>
      <c r="C22" s="420" t="s">
        <v>23</v>
      </c>
      <c r="D22" s="421"/>
      <c r="E22" s="412"/>
      <c r="F22" s="413"/>
      <c r="G22" s="412"/>
      <c r="H22" s="413"/>
      <c r="I22" s="412"/>
      <c r="J22" s="413"/>
      <c r="K22" s="48"/>
      <c r="L22" s="68"/>
      <c r="M22" s="129"/>
      <c r="N22" s="130" t="b">
        <v>0</v>
      </c>
      <c r="O22" s="130" t="b">
        <v>0</v>
      </c>
      <c r="P22" s="130" t="b">
        <v>0</v>
      </c>
      <c r="Q22" s="26" t="str">
        <f t="shared" si="0"/>
        <v/>
      </c>
      <c r="R22" s="26" t="str">
        <f t="shared" si="1"/>
        <v/>
      </c>
      <c r="S22" s="26" t="str">
        <f t="shared" si="2"/>
        <v/>
      </c>
      <c r="T22" s="25"/>
      <c r="U22" s="25"/>
      <c r="W22" s="50"/>
      <c r="X22" s="50"/>
      <c r="Y22" s="50"/>
      <c r="Z22" s="50"/>
      <c r="AA22" s="50"/>
    </row>
    <row r="23" spans="2:27" ht="49.95" customHeight="1">
      <c r="B23" s="11" t="s">
        <v>7</v>
      </c>
      <c r="C23" s="420" t="s">
        <v>265</v>
      </c>
      <c r="D23" s="421"/>
      <c r="E23" s="412"/>
      <c r="F23" s="413"/>
      <c r="G23" s="412"/>
      <c r="H23" s="413"/>
      <c r="I23" s="412"/>
      <c r="J23" s="413"/>
      <c r="K23" s="48"/>
      <c r="L23" s="68"/>
      <c r="M23" s="129"/>
      <c r="N23" s="130" t="b">
        <v>0</v>
      </c>
      <c r="O23" s="130" t="b">
        <v>0</v>
      </c>
      <c r="P23" s="130" t="b">
        <v>0</v>
      </c>
      <c r="Q23" s="26" t="str">
        <f t="shared" si="0"/>
        <v/>
      </c>
      <c r="R23" s="26" t="str">
        <f t="shared" si="1"/>
        <v/>
      </c>
      <c r="S23" s="26" t="str">
        <f t="shared" si="2"/>
        <v/>
      </c>
      <c r="T23" s="25"/>
      <c r="U23" s="25"/>
      <c r="W23" s="50"/>
      <c r="X23" s="50"/>
      <c r="Y23" s="50"/>
      <c r="Z23" s="50"/>
      <c r="AA23" s="50"/>
    </row>
    <row r="24" spans="2:27" ht="49.95" customHeight="1">
      <c r="B24" s="11" t="s">
        <v>8</v>
      </c>
      <c r="C24" s="420" t="s">
        <v>77</v>
      </c>
      <c r="D24" s="421"/>
      <c r="E24" s="412"/>
      <c r="F24" s="413"/>
      <c r="G24" s="412"/>
      <c r="H24" s="413"/>
      <c r="I24" s="412"/>
      <c r="J24" s="413"/>
      <c r="K24" s="48"/>
      <c r="L24" s="68"/>
      <c r="M24" s="129"/>
      <c r="N24" s="130" t="b">
        <v>0</v>
      </c>
      <c r="O24" s="130" t="b">
        <v>0</v>
      </c>
      <c r="P24" s="130" t="b">
        <v>0</v>
      </c>
      <c r="Q24" s="26" t="str">
        <f t="shared" si="0"/>
        <v/>
      </c>
      <c r="R24" s="26" t="str">
        <f t="shared" si="1"/>
        <v/>
      </c>
      <c r="S24" s="26" t="str">
        <f t="shared" si="2"/>
        <v/>
      </c>
      <c r="T24" s="25"/>
      <c r="U24" s="25"/>
      <c r="W24" s="50"/>
      <c r="X24" s="50"/>
      <c r="Y24" s="50"/>
      <c r="Z24" s="50"/>
      <c r="AA24" s="50"/>
    </row>
    <row r="25" spans="2:27" ht="49.95" hidden="1" customHeight="1">
      <c r="B25" s="430" t="s">
        <v>76</v>
      </c>
      <c r="C25" s="431"/>
      <c r="D25" s="431"/>
      <c r="E25" s="6" t="s">
        <v>12</v>
      </c>
      <c r="F25" s="5">
        <f>Q25</f>
        <v>0</v>
      </c>
      <c r="G25" s="7" t="s">
        <v>13</v>
      </c>
      <c r="H25" s="5">
        <f>R25</f>
        <v>0</v>
      </c>
      <c r="I25" s="7" t="s">
        <v>14</v>
      </c>
      <c r="J25" s="5">
        <f>S25</f>
        <v>0</v>
      </c>
      <c r="K25" s="10"/>
      <c r="L25" s="71"/>
      <c r="M25" s="133"/>
      <c r="N25" s="24"/>
      <c r="O25" s="24"/>
      <c r="P25" s="186"/>
      <c r="Q25" s="26"/>
      <c r="R25" s="26"/>
      <c r="S25" s="26"/>
      <c r="T25" s="25"/>
      <c r="U25" s="17"/>
      <c r="W25" s="50"/>
      <c r="X25" s="50"/>
      <c r="Y25" s="50"/>
      <c r="Z25" s="50"/>
      <c r="AA25" s="50"/>
    </row>
    <row r="26" spans="2:27" ht="10.199999999999999" hidden="1" customHeight="1">
      <c r="B26" s="4"/>
      <c r="C26" s="4"/>
      <c r="D26" s="4"/>
      <c r="E26" s="4"/>
      <c r="F26" s="4"/>
      <c r="M26" s="16"/>
      <c r="N26" s="25"/>
      <c r="O26" s="25"/>
      <c r="P26" s="25"/>
      <c r="Q26" s="25"/>
      <c r="R26" s="25"/>
      <c r="S26" s="25"/>
      <c r="T26" s="25"/>
      <c r="U26" s="17"/>
      <c r="W26" s="50"/>
      <c r="X26" s="50"/>
      <c r="Y26" s="50"/>
      <c r="Z26" s="50"/>
      <c r="AA26" s="50"/>
    </row>
    <row r="27" spans="2:27" ht="19.95" hidden="1" customHeight="1">
      <c r="B27" s="428" t="s">
        <v>75</v>
      </c>
      <c r="C27" s="428"/>
      <c r="D27" s="428"/>
      <c r="E27" s="428"/>
      <c r="F27" s="428"/>
      <c r="G27" s="428"/>
      <c r="H27" s="428"/>
      <c r="I27" s="428"/>
      <c r="J27" s="428"/>
      <c r="K27" s="428"/>
      <c r="L27" s="72"/>
      <c r="M27" s="134"/>
      <c r="N27" s="25"/>
      <c r="O27" s="25"/>
      <c r="P27" s="25"/>
      <c r="Q27" s="25"/>
      <c r="R27" s="25"/>
      <c r="S27" s="25"/>
      <c r="T27" s="25"/>
      <c r="U27" s="17"/>
      <c r="W27" s="50"/>
      <c r="X27" s="50"/>
      <c r="Y27" s="50"/>
      <c r="Z27" s="50"/>
      <c r="AA27" s="50"/>
    </row>
    <row r="28" spans="2:27" s="3" customFormat="1" ht="10.199999999999999" customHeight="1">
      <c r="B28" s="228"/>
      <c r="C28" s="228"/>
      <c r="D28" s="228"/>
      <c r="E28" s="228"/>
      <c r="F28" s="228"/>
      <c r="G28" s="228"/>
      <c r="H28" s="228"/>
      <c r="I28" s="228"/>
      <c r="J28" s="228"/>
      <c r="K28" s="228"/>
      <c r="L28" s="72"/>
      <c r="M28" s="134"/>
      <c r="N28" s="64"/>
      <c r="O28" s="64"/>
      <c r="P28" s="64"/>
      <c r="Q28" s="64"/>
      <c r="R28" s="64"/>
      <c r="S28" s="64"/>
      <c r="T28" s="64"/>
      <c r="U28" s="64"/>
      <c r="V28" s="30"/>
      <c r="W28" s="30"/>
      <c r="X28" s="30"/>
      <c r="Y28" s="30"/>
      <c r="Z28" s="30"/>
      <c r="AA28" s="30"/>
    </row>
    <row r="29" spans="2:27" ht="49.95" customHeight="1">
      <c r="B29" s="427" t="str">
        <f>IF(SUM(Q29:S29)=0,"",IF(T29="fehlt","Bitte beantworten Sie alle Detailfragen",IF(Q29&gt;=1,"Es liegt eine Klimarelevanz vor!
Bitte gehen Sie weiter zur Hauptprüfung (Siehe Tabellenblatt Handlungsfeldabfrage).",IF(R29=7,"Es liegt offensichtlich keine Klimarelevanz vor. Die Durchführung der Hauptprüfung ist NICHT notwendig. Bitte begründen Sie Ihre Antwort kurz.",IF(S29&gt;=1,"Es könnte eine Klimarelevanz vorliegen. Es wird empfohlen die Hauptprüfung durchzuführen (Siehe Tabellenblatt Handlungsfeldabfrage). 
Bei Unsicherheit kontaktieren Sie die für Klimaschutz zuständige Stelle Ihrer Kommune.")))))</f>
        <v/>
      </c>
      <c r="C29" s="427"/>
      <c r="D29" s="427"/>
      <c r="E29" s="427"/>
      <c r="F29" s="427"/>
      <c r="G29" s="427"/>
      <c r="H29" s="427"/>
      <c r="I29" s="427"/>
      <c r="J29" s="427"/>
      <c r="K29" s="427"/>
      <c r="M29" s="16"/>
      <c r="N29" s="25"/>
      <c r="O29" s="25"/>
      <c r="P29" s="126" t="s">
        <v>17</v>
      </c>
      <c r="Q29" s="26">
        <f>SUM(Q18:Q24)</f>
        <v>0</v>
      </c>
      <c r="R29" s="26">
        <f>SUM(R18:R24)</f>
        <v>0</v>
      </c>
      <c r="S29" s="26">
        <f>SUM(S18:S24)</f>
        <v>0</v>
      </c>
      <c r="T29" s="25" t="str">
        <f>IF(SUM(Q29:S29)=7,"","fehlt")</f>
        <v>fehlt</v>
      </c>
      <c r="U29" s="17"/>
      <c r="W29" s="50"/>
      <c r="X29" s="50"/>
      <c r="Y29" s="50"/>
      <c r="Z29" s="50"/>
      <c r="AA29" s="50"/>
    </row>
    <row r="30" spans="2:27" ht="10.199999999999999" customHeight="1">
      <c r="L30" s="28"/>
      <c r="M30" s="16"/>
      <c r="N30" s="17"/>
      <c r="O30" s="17"/>
      <c r="P30" s="17"/>
      <c r="Q30" s="17"/>
      <c r="R30" s="17"/>
      <c r="S30" s="17"/>
      <c r="T30" s="17"/>
      <c r="U30" s="17"/>
    </row>
    <row r="31" spans="2:27" ht="14.4" customHeight="1">
      <c r="B31" s="425" t="s">
        <v>281</v>
      </c>
      <c r="C31" s="425"/>
      <c r="D31" s="425"/>
      <c r="E31" s="425"/>
      <c r="F31" s="425"/>
      <c r="G31" s="425"/>
      <c r="H31" s="425"/>
      <c r="I31" s="425"/>
      <c r="J31" s="425"/>
      <c r="K31" s="425"/>
      <c r="L31" s="28"/>
      <c r="M31" s="16"/>
      <c r="N31" s="17"/>
      <c r="O31" s="17"/>
      <c r="P31" s="17"/>
      <c r="Q31" s="17"/>
      <c r="R31" s="17"/>
      <c r="S31" s="17"/>
      <c r="T31" s="17"/>
      <c r="U31" s="17"/>
    </row>
    <row r="32" spans="2:27" ht="15.6" customHeight="1">
      <c r="B32" s="425"/>
      <c r="C32" s="425"/>
      <c r="D32" s="425"/>
      <c r="E32" s="425"/>
      <c r="F32" s="425"/>
      <c r="G32" s="425"/>
      <c r="H32" s="425"/>
      <c r="I32" s="425"/>
      <c r="J32" s="425"/>
      <c r="K32" s="425"/>
      <c r="M32" s="16"/>
      <c r="N32" s="17"/>
      <c r="O32" s="17"/>
      <c r="P32" s="17"/>
      <c r="Q32" s="17"/>
      <c r="R32" s="17"/>
      <c r="S32" s="17"/>
      <c r="T32" s="17"/>
      <c r="U32" s="17"/>
    </row>
    <row r="33" spans="2:21" ht="15.6" customHeight="1">
      <c r="B33" s="425"/>
      <c r="C33" s="425"/>
      <c r="D33" s="425"/>
      <c r="E33" s="425"/>
      <c r="F33" s="425"/>
      <c r="G33" s="425"/>
      <c r="H33" s="425"/>
      <c r="I33" s="425"/>
      <c r="J33" s="425"/>
      <c r="K33" s="425"/>
      <c r="M33" s="16"/>
      <c r="N33" s="17"/>
      <c r="O33" s="17"/>
      <c r="P33" s="17"/>
      <c r="Q33" s="17"/>
      <c r="R33" s="17"/>
      <c r="S33" s="17"/>
      <c r="T33" s="17"/>
      <c r="U33" s="17"/>
    </row>
    <row r="34" spans="2:21" ht="14.4" customHeight="1">
      <c r="B34" s="425"/>
      <c r="C34" s="425"/>
      <c r="D34" s="425"/>
      <c r="E34" s="425"/>
      <c r="F34" s="425"/>
      <c r="G34" s="425"/>
      <c r="H34" s="425"/>
      <c r="I34" s="425"/>
      <c r="J34" s="425"/>
      <c r="K34" s="425"/>
      <c r="M34" s="16"/>
      <c r="N34" s="17"/>
      <c r="O34" s="17"/>
      <c r="P34" s="17"/>
      <c r="Q34" s="17"/>
      <c r="R34" s="17"/>
      <c r="S34" s="17"/>
      <c r="T34" s="17"/>
      <c r="U34" s="17"/>
    </row>
    <row r="35" spans="2:21" ht="7.2" customHeight="1">
      <c r="B35" s="425"/>
      <c r="C35" s="425"/>
      <c r="D35" s="425"/>
      <c r="E35" s="425"/>
      <c r="F35" s="425"/>
      <c r="G35" s="425"/>
      <c r="H35" s="425"/>
      <c r="I35" s="425"/>
      <c r="J35" s="425"/>
      <c r="K35" s="425"/>
    </row>
  </sheetData>
  <sheetProtection password="CC30" sheet="1" objects="1" scenarios="1"/>
  <protectedRanges>
    <protectedRange sqref="E12:J13 E18:J24" name="Bereich1"/>
  </protectedRanges>
  <mergeCells count="58">
    <mergeCell ref="B8:K8"/>
    <mergeCell ref="E12:F12"/>
    <mergeCell ref="K16:K17"/>
    <mergeCell ref="B16:D17"/>
    <mergeCell ref="B14:K14"/>
    <mergeCell ref="E11:F11"/>
    <mergeCell ref="G11:H11"/>
    <mergeCell ref="I11:J11"/>
    <mergeCell ref="K10:K11"/>
    <mergeCell ref="B10:D11"/>
    <mergeCell ref="B31:K35"/>
    <mergeCell ref="B29:K29"/>
    <mergeCell ref="B27:K27"/>
    <mergeCell ref="C12:D12"/>
    <mergeCell ref="C18:D18"/>
    <mergeCell ref="C24:D24"/>
    <mergeCell ref="C19:D19"/>
    <mergeCell ref="C20:D20"/>
    <mergeCell ref="C21:D21"/>
    <mergeCell ref="B25:D25"/>
    <mergeCell ref="C22:D22"/>
    <mergeCell ref="I18:J18"/>
    <mergeCell ref="I19:J19"/>
    <mergeCell ref="I22:J22"/>
    <mergeCell ref="I12:J12"/>
    <mergeCell ref="I20:J20"/>
    <mergeCell ref="B1:C1"/>
    <mergeCell ref="C23:D23"/>
    <mergeCell ref="G12:H12"/>
    <mergeCell ref="E18:F18"/>
    <mergeCell ref="G18:H18"/>
    <mergeCell ref="E21:F21"/>
    <mergeCell ref="G21:H21"/>
    <mergeCell ref="B3:C3"/>
    <mergeCell ref="E20:F20"/>
    <mergeCell ref="B4:G4"/>
    <mergeCell ref="E19:F19"/>
    <mergeCell ref="B5:K5"/>
    <mergeCell ref="B6:K6"/>
    <mergeCell ref="I21:J21"/>
    <mergeCell ref="G19:H19"/>
    <mergeCell ref="B7:K7"/>
    <mergeCell ref="D3:J3"/>
    <mergeCell ref="B2:J2"/>
    <mergeCell ref="I23:J23"/>
    <mergeCell ref="G20:H20"/>
    <mergeCell ref="I24:J24"/>
    <mergeCell ref="E22:F22"/>
    <mergeCell ref="E23:F23"/>
    <mergeCell ref="E24:F24"/>
    <mergeCell ref="G24:H24"/>
    <mergeCell ref="G23:H23"/>
    <mergeCell ref="G22:H22"/>
    <mergeCell ref="E17:F17"/>
    <mergeCell ref="G17:H17"/>
    <mergeCell ref="I17:J17"/>
    <mergeCell ref="E16:J16"/>
    <mergeCell ref="E10:J10"/>
  </mergeCells>
  <pageMargins left="0.70866141732283472" right="0.70866141732283472" top="0.19685039370078741" bottom="0.19685039370078741" header="0.31496062992125984" footer="0.31496062992125984"/>
  <pageSetup paperSize="9" scale="9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42" r:id="rId4" name="Check Box 102">
              <controlPr defaultSize="0" autoFill="0" autoLine="0" autoPict="0">
                <anchor moveWithCells="1">
                  <from>
                    <xdr:col>4</xdr:col>
                    <xdr:colOff>457200</xdr:colOff>
                    <xdr:row>11</xdr:row>
                    <xdr:rowOff>220980</xdr:rowOff>
                  </from>
                  <to>
                    <xdr:col>4</xdr:col>
                    <xdr:colOff>647700</xdr:colOff>
                    <xdr:row>11</xdr:row>
                    <xdr:rowOff>441960</xdr:rowOff>
                  </to>
                </anchor>
              </controlPr>
            </control>
          </mc:Choice>
        </mc:AlternateContent>
        <mc:AlternateContent xmlns:mc="http://schemas.openxmlformats.org/markup-compatibility/2006">
          <mc:Choice Requires="x14">
            <control shapeId="10370" r:id="rId5" name="Check Box 130">
              <controlPr defaultSize="0" autoFill="0" autoLine="0" autoPict="0">
                <anchor moveWithCells="1">
                  <from>
                    <xdr:col>6</xdr:col>
                    <xdr:colOff>457200</xdr:colOff>
                    <xdr:row>11</xdr:row>
                    <xdr:rowOff>220980</xdr:rowOff>
                  </from>
                  <to>
                    <xdr:col>6</xdr:col>
                    <xdr:colOff>647700</xdr:colOff>
                    <xdr:row>11</xdr:row>
                    <xdr:rowOff>441960</xdr:rowOff>
                  </to>
                </anchor>
              </controlPr>
            </control>
          </mc:Choice>
        </mc:AlternateContent>
        <mc:AlternateContent xmlns:mc="http://schemas.openxmlformats.org/markup-compatibility/2006">
          <mc:Choice Requires="x14">
            <control shapeId="10371" r:id="rId6" name="Check Box 131">
              <controlPr defaultSize="0" autoFill="0" autoLine="0" autoPict="0">
                <anchor moveWithCells="1">
                  <from>
                    <xdr:col>8</xdr:col>
                    <xdr:colOff>457200</xdr:colOff>
                    <xdr:row>11</xdr:row>
                    <xdr:rowOff>220980</xdr:rowOff>
                  </from>
                  <to>
                    <xdr:col>8</xdr:col>
                    <xdr:colOff>647700</xdr:colOff>
                    <xdr:row>11</xdr:row>
                    <xdr:rowOff>441960</xdr:rowOff>
                  </to>
                </anchor>
              </controlPr>
            </control>
          </mc:Choice>
        </mc:AlternateContent>
        <mc:AlternateContent xmlns:mc="http://schemas.openxmlformats.org/markup-compatibility/2006">
          <mc:Choice Requires="x14">
            <control shapeId="10372" r:id="rId7" name="Check Box 132">
              <controlPr defaultSize="0" autoFill="0" autoLine="0" autoPict="0">
                <anchor moveWithCells="1">
                  <from>
                    <xdr:col>4</xdr:col>
                    <xdr:colOff>449580</xdr:colOff>
                    <xdr:row>17</xdr:row>
                    <xdr:rowOff>175260</xdr:rowOff>
                  </from>
                  <to>
                    <xdr:col>4</xdr:col>
                    <xdr:colOff>640080</xdr:colOff>
                    <xdr:row>17</xdr:row>
                    <xdr:rowOff>388620</xdr:rowOff>
                  </to>
                </anchor>
              </controlPr>
            </control>
          </mc:Choice>
        </mc:AlternateContent>
        <mc:AlternateContent xmlns:mc="http://schemas.openxmlformats.org/markup-compatibility/2006">
          <mc:Choice Requires="x14">
            <control shapeId="10373" r:id="rId8" name="Check Box 133">
              <controlPr defaultSize="0" autoFill="0" autoLine="0" autoPict="0">
                <anchor moveWithCells="1">
                  <from>
                    <xdr:col>6</xdr:col>
                    <xdr:colOff>449580</xdr:colOff>
                    <xdr:row>17</xdr:row>
                    <xdr:rowOff>175260</xdr:rowOff>
                  </from>
                  <to>
                    <xdr:col>6</xdr:col>
                    <xdr:colOff>640080</xdr:colOff>
                    <xdr:row>17</xdr:row>
                    <xdr:rowOff>388620</xdr:rowOff>
                  </to>
                </anchor>
              </controlPr>
            </control>
          </mc:Choice>
        </mc:AlternateContent>
        <mc:AlternateContent xmlns:mc="http://schemas.openxmlformats.org/markup-compatibility/2006">
          <mc:Choice Requires="x14">
            <control shapeId="10374" r:id="rId9" name="Check Box 134">
              <controlPr defaultSize="0" autoFill="0" autoLine="0" autoPict="0">
                <anchor moveWithCells="1">
                  <from>
                    <xdr:col>8</xdr:col>
                    <xdr:colOff>449580</xdr:colOff>
                    <xdr:row>17</xdr:row>
                    <xdr:rowOff>175260</xdr:rowOff>
                  </from>
                  <to>
                    <xdr:col>8</xdr:col>
                    <xdr:colOff>640080</xdr:colOff>
                    <xdr:row>17</xdr:row>
                    <xdr:rowOff>388620</xdr:rowOff>
                  </to>
                </anchor>
              </controlPr>
            </control>
          </mc:Choice>
        </mc:AlternateContent>
        <mc:AlternateContent xmlns:mc="http://schemas.openxmlformats.org/markup-compatibility/2006">
          <mc:Choice Requires="x14">
            <control shapeId="10377" r:id="rId10" name="Check Box 137">
              <controlPr defaultSize="0" autoFill="0" autoLine="0" autoPict="0">
                <anchor moveWithCells="1">
                  <from>
                    <xdr:col>8</xdr:col>
                    <xdr:colOff>449580</xdr:colOff>
                    <xdr:row>18</xdr:row>
                    <xdr:rowOff>175260</xdr:rowOff>
                  </from>
                  <to>
                    <xdr:col>8</xdr:col>
                    <xdr:colOff>640080</xdr:colOff>
                    <xdr:row>18</xdr:row>
                    <xdr:rowOff>388620</xdr:rowOff>
                  </to>
                </anchor>
              </controlPr>
            </control>
          </mc:Choice>
        </mc:AlternateContent>
        <mc:AlternateContent xmlns:mc="http://schemas.openxmlformats.org/markup-compatibility/2006">
          <mc:Choice Requires="x14">
            <control shapeId="10378" r:id="rId11" name="Check Box 138">
              <controlPr defaultSize="0" autoFill="0" autoLine="0" autoPict="0">
                <anchor moveWithCells="1">
                  <from>
                    <xdr:col>6</xdr:col>
                    <xdr:colOff>449580</xdr:colOff>
                    <xdr:row>18</xdr:row>
                    <xdr:rowOff>175260</xdr:rowOff>
                  </from>
                  <to>
                    <xdr:col>6</xdr:col>
                    <xdr:colOff>640080</xdr:colOff>
                    <xdr:row>18</xdr:row>
                    <xdr:rowOff>388620</xdr:rowOff>
                  </to>
                </anchor>
              </controlPr>
            </control>
          </mc:Choice>
        </mc:AlternateContent>
        <mc:AlternateContent xmlns:mc="http://schemas.openxmlformats.org/markup-compatibility/2006">
          <mc:Choice Requires="x14">
            <control shapeId="10379" r:id="rId12" name="Check Box 139">
              <controlPr defaultSize="0" autoFill="0" autoLine="0" autoPict="0">
                <anchor moveWithCells="1">
                  <from>
                    <xdr:col>4</xdr:col>
                    <xdr:colOff>449580</xdr:colOff>
                    <xdr:row>18</xdr:row>
                    <xdr:rowOff>175260</xdr:rowOff>
                  </from>
                  <to>
                    <xdr:col>4</xdr:col>
                    <xdr:colOff>640080</xdr:colOff>
                    <xdr:row>18</xdr:row>
                    <xdr:rowOff>388620</xdr:rowOff>
                  </to>
                </anchor>
              </controlPr>
            </control>
          </mc:Choice>
        </mc:AlternateContent>
        <mc:AlternateContent xmlns:mc="http://schemas.openxmlformats.org/markup-compatibility/2006">
          <mc:Choice Requires="x14">
            <control shapeId="10381" r:id="rId13" name="Check Box 141">
              <controlPr defaultSize="0" autoFill="0" autoLine="0" autoPict="0">
                <anchor moveWithCells="1">
                  <from>
                    <xdr:col>4</xdr:col>
                    <xdr:colOff>441960</xdr:colOff>
                    <xdr:row>19</xdr:row>
                    <xdr:rowOff>175260</xdr:rowOff>
                  </from>
                  <to>
                    <xdr:col>4</xdr:col>
                    <xdr:colOff>632460</xdr:colOff>
                    <xdr:row>19</xdr:row>
                    <xdr:rowOff>388620</xdr:rowOff>
                  </to>
                </anchor>
              </controlPr>
            </control>
          </mc:Choice>
        </mc:AlternateContent>
        <mc:AlternateContent xmlns:mc="http://schemas.openxmlformats.org/markup-compatibility/2006">
          <mc:Choice Requires="x14">
            <control shapeId="10382" r:id="rId14" name="Check Box 142">
              <controlPr defaultSize="0" autoFill="0" autoLine="0" autoPict="0">
                <anchor moveWithCells="1">
                  <from>
                    <xdr:col>6</xdr:col>
                    <xdr:colOff>449580</xdr:colOff>
                    <xdr:row>19</xdr:row>
                    <xdr:rowOff>175260</xdr:rowOff>
                  </from>
                  <to>
                    <xdr:col>6</xdr:col>
                    <xdr:colOff>640080</xdr:colOff>
                    <xdr:row>19</xdr:row>
                    <xdr:rowOff>388620</xdr:rowOff>
                  </to>
                </anchor>
              </controlPr>
            </control>
          </mc:Choice>
        </mc:AlternateContent>
        <mc:AlternateContent xmlns:mc="http://schemas.openxmlformats.org/markup-compatibility/2006">
          <mc:Choice Requires="x14">
            <control shapeId="10384" r:id="rId15" name="Check Box 144">
              <controlPr defaultSize="0" autoFill="0" autoLine="0" autoPict="0">
                <anchor moveWithCells="1">
                  <from>
                    <xdr:col>8</xdr:col>
                    <xdr:colOff>441960</xdr:colOff>
                    <xdr:row>19</xdr:row>
                    <xdr:rowOff>175260</xdr:rowOff>
                  </from>
                  <to>
                    <xdr:col>8</xdr:col>
                    <xdr:colOff>632460</xdr:colOff>
                    <xdr:row>19</xdr:row>
                    <xdr:rowOff>388620</xdr:rowOff>
                  </to>
                </anchor>
              </controlPr>
            </control>
          </mc:Choice>
        </mc:AlternateContent>
        <mc:AlternateContent xmlns:mc="http://schemas.openxmlformats.org/markup-compatibility/2006">
          <mc:Choice Requires="x14">
            <control shapeId="10385" r:id="rId16" name="Check Box 145">
              <controlPr defaultSize="0" autoFill="0" autoLine="0" autoPict="0">
                <anchor moveWithCells="1">
                  <from>
                    <xdr:col>4</xdr:col>
                    <xdr:colOff>441960</xdr:colOff>
                    <xdr:row>20</xdr:row>
                    <xdr:rowOff>175260</xdr:rowOff>
                  </from>
                  <to>
                    <xdr:col>4</xdr:col>
                    <xdr:colOff>632460</xdr:colOff>
                    <xdr:row>20</xdr:row>
                    <xdr:rowOff>388620</xdr:rowOff>
                  </to>
                </anchor>
              </controlPr>
            </control>
          </mc:Choice>
        </mc:AlternateContent>
        <mc:AlternateContent xmlns:mc="http://schemas.openxmlformats.org/markup-compatibility/2006">
          <mc:Choice Requires="x14">
            <control shapeId="10386" r:id="rId17" name="Check Box 146">
              <controlPr defaultSize="0" autoFill="0" autoLine="0" autoPict="0">
                <anchor moveWithCells="1">
                  <from>
                    <xdr:col>6</xdr:col>
                    <xdr:colOff>441960</xdr:colOff>
                    <xdr:row>20</xdr:row>
                    <xdr:rowOff>175260</xdr:rowOff>
                  </from>
                  <to>
                    <xdr:col>6</xdr:col>
                    <xdr:colOff>632460</xdr:colOff>
                    <xdr:row>20</xdr:row>
                    <xdr:rowOff>388620</xdr:rowOff>
                  </to>
                </anchor>
              </controlPr>
            </control>
          </mc:Choice>
        </mc:AlternateContent>
        <mc:AlternateContent xmlns:mc="http://schemas.openxmlformats.org/markup-compatibility/2006">
          <mc:Choice Requires="x14">
            <control shapeId="10387" r:id="rId18" name="Check Box 147">
              <controlPr defaultSize="0" autoFill="0" autoLine="0" autoPict="0">
                <anchor moveWithCells="1">
                  <from>
                    <xdr:col>8</xdr:col>
                    <xdr:colOff>441960</xdr:colOff>
                    <xdr:row>20</xdr:row>
                    <xdr:rowOff>175260</xdr:rowOff>
                  </from>
                  <to>
                    <xdr:col>8</xdr:col>
                    <xdr:colOff>632460</xdr:colOff>
                    <xdr:row>20</xdr:row>
                    <xdr:rowOff>388620</xdr:rowOff>
                  </to>
                </anchor>
              </controlPr>
            </control>
          </mc:Choice>
        </mc:AlternateContent>
        <mc:AlternateContent xmlns:mc="http://schemas.openxmlformats.org/markup-compatibility/2006">
          <mc:Choice Requires="x14">
            <control shapeId="10388" r:id="rId19" name="Check Box 148">
              <controlPr defaultSize="0" autoFill="0" autoLine="0" autoPict="0">
                <anchor moveWithCells="1">
                  <from>
                    <xdr:col>4</xdr:col>
                    <xdr:colOff>441960</xdr:colOff>
                    <xdr:row>21</xdr:row>
                    <xdr:rowOff>175260</xdr:rowOff>
                  </from>
                  <to>
                    <xdr:col>4</xdr:col>
                    <xdr:colOff>632460</xdr:colOff>
                    <xdr:row>21</xdr:row>
                    <xdr:rowOff>388620</xdr:rowOff>
                  </to>
                </anchor>
              </controlPr>
            </control>
          </mc:Choice>
        </mc:AlternateContent>
        <mc:AlternateContent xmlns:mc="http://schemas.openxmlformats.org/markup-compatibility/2006">
          <mc:Choice Requires="x14">
            <control shapeId="10389" r:id="rId20" name="Check Box 149">
              <controlPr defaultSize="0" autoFill="0" autoLine="0" autoPict="0">
                <anchor moveWithCells="1">
                  <from>
                    <xdr:col>6</xdr:col>
                    <xdr:colOff>441960</xdr:colOff>
                    <xdr:row>21</xdr:row>
                    <xdr:rowOff>175260</xdr:rowOff>
                  </from>
                  <to>
                    <xdr:col>6</xdr:col>
                    <xdr:colOff>632460</xdr:colOff>
                    <xdr:row>21</xdr:row>
                    <xdr:rowOff>388620</xdr:rowOff>
                  </to>
                </anchor>
              </controlPr>
            </control>
          </mc:Choice>
        </mc:AlternateContent>
        <mc:AlternateContent xmlns:mc="http://schemas.openxmlformats.org/markup-compatibility/2006">
          <mc:Choice Requires="x14">
            <control shapeId="10390" r:id="rId21" name="Check Box 150">
              <controlPr defaultSize="0" autoFill="0" autoLine="0" autoPict="0">
                <anchor moveWithCells="1">
                  <from>
                    <xdr:col>8</xdr:col>
                    <xdr:colOff>441960</xdr:colOff>
                    <xdr:row>21</xdr:row>
                    <xdr:rowOff>175260</xdr:rowOff>
                  </from>
                  <to>
                    <xdr:col>8</xdr:col>
                    <xdr:colOff>632460</xdr:colOff>
                    <xdr:row>21</xdr:row>
                    <xdr:rowOff>388620</xdr:rowOff>
                  </to>
                </anchor>
              </controlPr>
            </control>
          </mc:Choice>
        </mc:AlternateContent>
        <mc:AlternateContent xmlns:mc="http://schemas.openxmlformats.org/markup-compatibility/2006">
          <mc:Choice Requires="x14">
            <control shapeId="10391" r:id="rId22" name="Check Box 151">
              <controlPr defaultSize="0" autoFill="0" autoLine="0" autoPict="0">
                <anchor moveWithCells="1">
                  <from>
                    <xdr:col>4</xdr:col>
                    <xdr:colOff>441960</xdr:colOff>
                    <xdr:row>22</xdr:row>
                    <xdr:rowOff>175260</xdr:rowOff>
                  </from>
                  <to>
                    <xdr:col>4</xdr:col>
                    <xdr:colOff>632460</xdr:colOff>
                    <xdr:row>22</xdr:row>
                    <xdr:rowOff>388620</xdr:rowOff>
                  </to>
                </anchor>
              </controlPr>
            </control>
          </mc:Choice>
        </mc:AlternateContent>
        <mc:AlternateContent xmlns:mc="http://schemas.openxmlformats.org/markup-compatibility/2006">
          <mc:Choice Requires="x14">
            <control shapeId="10392" r:id="rId23" name="Check Box 152">
              <controlPr defaultSize="0" autoFill="0" autoLine="0" autoPict="0">
                <anchor moveWithCells="1">
                  <from>
                    <xdr:col>6</xdr:col>
                    <xdr:colOff>441960</xdr:colOff>
                    <xdr:row>22</xdr:row>
                    <xdr:rowOff>175260</xdr:rowOff>
                  </from>
                  <to>
                    <xdr:col>6</xdr:col>
                    <xdr:colOff>632460</xdr:colOff>
                    <xdr:row>22</xdr:row>
                    <xdr:rowOff>388620</xdr:rowOff>
                  </to>
                </anchor>
              </controlPr>
            </control>
          </mc:Choice>
        </mc:AlternateContent>
        <mc:AlternateContent xmlns:mc="http://schemas.openxmlformats.org/markup-compatibility/2006">
          <mc:Choice Requires="x14">
            <control shapeId="10393" r:id="rId24" name="Check Box 153">
              <controlPr defaultSize="0" autoFill="0" autoLine="0" autoPict="0">
                <anchor moveWithCells="1">
                  <from>
                    <xdr:col>8</xdr:col>
                    <xdr:colOff>441960</xdr:colOff>
                    <xdr:row>22</xdr:row>
                    <xdr:rowOff>175260</xdr:rowOff>
                  </from>
                  <to>
                    <xdr:col>8</xdr:col>
                    <xdr:colOff>632460</xdr:colOff>
                    <xdr:row>22</xdr:row>
                    <xdr:rowOff>388620</xdr:rowOff>
                  </to>
                </anchor>
              </controlPr>
            </control>
          </mc:Choice>
        </mc:AlternateContent>
        <mc:AlternateContent xmlns:mc="http://schemas.openxmlformats.org/markup-compatibility/2006">
          <mc:Choice Requires="x14">
            <control shapeId="10394" r:id="rId25" name="Check Box 154">
              <controlPr defaultSize="0" autoFill="0" autoLine="0" autoPict="0">
                <anchor moveWithCells="1">
                  <from>
                    <xdr:col>4</xdr:col>
                    <xdr:colOff>441960</xdr:colOff>
                    <xdr:row>23</xdr:row>
                    <xdr:rowOff>175260</xdr:rowOff>
                  </from>
                  <to>
                    <xdr:col>4</xdr:col>
                    <xdr:colOff>632460</xdr:colOff>
                    <xdr:row>23</xdr:row>
                    <xdr:rowOff>388620</xdr:rowOff>
                  </to>
                </anchor>
              </controlPr>
            </control>
          </mc:Choice>
        </mc:AlternateContent>
        <mc:AlternateContent xmlns:mc="http://schemas.openxmlformats.org/markup-compatibility/2006">
          <mc:Choice Requires="x14">
            <control shapeId="10395" r:id="rId26" name="Check Box 155">
              <controlPr defaultSize="0" autoFill="0" autoLine="0" autoPict="0">
                <anchor moveWithCells="1">
                  <from>
                    <xdr:col>6</xdr:col>
                    <xdr:colOff>441960</xdr:colOff>
                    <xdr:row>23</xdr:row>
                    <xdr:rowOff>175260</xdr:rowOff>
                  </from>
                  <to>
                    <xdr:col>6</xdr:col>
                    <xdr:colOff>632460</xdr:colOff>
                    <xdr:row>23</xdr:row>
                    <xdr:rowOff>388620</xdr:rowOff>
                  </to>
                </anchor>
              </controlPr>
            </control>
          </mc:Choice>
        </mc:AlternateContent>
        <mc:AlternateContent xmlns:mc="http://schemas.openxmlformats.org/markup-compatibility/2006">
          <mc:Choice Requires="x14">
            <control shapeId="10396" r:id="rId27" name="Check Box 156">
              <controlPr defaultSize="0" autoFill="0" autoLine="0" autoPict="0">
                <anchor moveWithCells="1">
                  <from>
                    <xdr:col>8</xdr:col>
                    <xdr:colOff>441960</xdr:colOff>
                    <xdr:row>23</xdr:row>
                    <xdr:rowOff>175260</xdr:rowOff>
                  </from>
                  <to>
                    <xdr:col>8</xdr:col>
                    <xdr:colOff>632460</xdr:colOff>
                    <xdr:row>23</xdr:row>
                    <xdr:rowOff>388620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0" operator="containsText" id="{953338B6-7401-4B7D-BAA2-8585C80F1193}">
            <xm:f>NOT(ISERROR(SEARCH($B$14,B14)))</xm:f>
            <xm:f>$B$14</xm:f>
            <x14:dxf>
              <fill>
                <patternFill>
                  <bgColor theme="6" tint="0.79998168889431442"/>
                </patternFill>
              </fill>
              <border>
                <left style="thin">
                  <color auto="1"/>
                </left>
                <right style="thin">
                  <color auto="1"/>
                </right>
                <top style="thin">
                  <color auto="1"/>
                </top>
                <bottom style="thin">
                  <color auto="1"/>
                </bottom>
                <vertical/>
                <horizontal/>
              </border>
            </x14:dxf>
          </x14:cfRule>
          <x14:cfRule type="containsText" priority="11" operator="containsText" id="{E76F7C37-06E8-4858-9DAF-A6AB6934E740}">
            <xm:f>NOT(ISERROR(SEARCH($B$14,B14)))</xm:f>
            <xm:f>$B$14</xm:f>
            <x14:dxf>
              <border>
                <left style="thin">
                  <color rgb="FF9C0006"/>
                </left>
                <right style="thin">
                  <color rgb="FF9C0006"/>
                </right>
                <top style="thin">
                  <color rgb="FF9C0006"/>
                </top>
                <bottom style="thin">
                  <color rgb="FF9C0006"/>
                </bottom>
                <vertical/>
                <horizontal/>
              </border>
            </x14:dxf>
          </x14:cfRule>
          <x14:cfRule type="containsText" priority="12" operator="containsText" id="{ACB41654-C89B-486F-A37F-9CF08B86EE31}">
            <xm:f>NOT(ISERROR(SEARCH($B$14,B14)))</xm:f>
            <xm:f>$B$14</xm:f>
            <x14:dxf>
              <fill>
                <patternFill>
                  <bgColor theme="5" tint="0.39994506668294322"/>
                </patternFill>
              </fill>
            </x14:dxf>
          </x14:cfRule>
          <x14:cfRule type="containsText" priority="13" operator="containsText" id="{CEFE7EA7-231E-4197-B6D5-AA8AA417EB7F}">
            <xm:f>NOT(ISERROR(SEARCH($B$14,B14)))</xm:f>
            <xm:f>$B$14</xm:f>
            <x14:dxf>
              <fill>
                <patternFill>
                  <bgColor theme="6" tint="0.39994506668294322"/>
                </patternFill>
              </fill>
            </x14:dxf>
          </x14:cfRule>
          <x14:cfRule type="containsText" priority="14" operator="containsText" id="{E97C7D0A-E894-46D9-A971-E284E9A417DB}">
            <xm:f>NOT(ISERROR(SEARCH($B$14,B14)))</xm:f>
            <xm:f>$B$14</xm:f>
            <x14:dxf>
              <fill>
                <patternFill>
                  <bgColor theme="6" tint="0.79998168889431442"/>
                </patternFill>
              </fill>
            </x14:dxf>
          </x14:cfRule>
          <x14:cfRule type="containsText" priority="15" operator="containsText" id="{54C25E95-E47E-4E14-BE87-C94A9BBEE7B8}">
            <xm:f>NOT(ISERROR(SEARCH($B$14,B14)))</xm:f>
            <xm:f>$B$14</xm:f>
            <x14:dxf>
              <fill>
                <patternFill>
                  <bgColor theme="6" tint="0.59996337778862885"/>
                </patternFill>
              </fill>
            </x14:dxf>
          </x14:cfRule>
          <x14:cfRule type="containsText" priority="16" operator="containsText" id="{8A95D032-137E-4D3A-A884-E4115DDF6D30}">
            <xm:f>NOT(ISERROR(SEARCH($B$14,B14)))</xm:f>
            <xm:f>$B$14</xm:f>
            <x14:dxf>
              <fill>
                <patternFill>
                  <bgColor rgb="FFFFC7CE"/>
                </patternFill>
              </fill>
            </x14:dxf>
          </x14:cfRule>
          <x14:cfRule type="containsText" priority="17" operator="containsText" id="{F48E1904-6092-4DEE-97C4-48490989A9AF}">
            <xm:f>NOT(ISERROR(SEARCH($B$14,B14)))</xm:f>
            <xm:f>$B$14</xm:f>
            <x14:dxf>
              <font>
                <color rgb="FF9C0006"/>
              </font>
              <fill>
                <patternFill>
                  <bgColor rgb="FFFFC7CE"/>
                </patternFill>
              </fill>
            </x14:dxf>
          </x14:cfRule>
          <xm:sqref>B14 B15:K15</xm:sqref>
        </x14:conditionalFormatting>
        <x14:conditionalFormatting xmlns:xm="http://schemas.microsoft.com/office/excel/2006/main">
          <x14:cfRule type="containsText" priority="8" operator="containsText" id="{3971CE21-4D72-4EE9-B6E4-765582EA0E28}">
            <xm:f>NOT(ISERROR(SEARCH($B$14,B14)))</xm:f>
            <xm:f>$B$14</xm:f>
            <x14:dxf>
              <fill>
                <patternFill>
                  <bgColor theme="6" tint="0.79998168889431442"/>
                </patternFill>
              </fill>
              <border>
                <left style="thin">
                  <color theme="6" tint="-0.24994659260841701"/>
                </left>
                <right style="thin">
                  <color theme="6" tint="-0.24994659260841701"/>
                </right>
                <top style="thin">
                  <color theme="6" tint="-0.24994659260841701"/>
                </top>
                <bottom style="thin">
                  <color theme="6" tint="-0.24994659260841701"/>
                </bottom>
                <vertical/>
                <horizontal/>
              </border>
            </x14:dxf>
          </x14:cfRule>
          <x14:cfRule type="containsText" priority="9" operator="containsText" id="{74DD9EEC-2752-4164-803E-D3D3851CC5BE}">
            <xm:f>NOT(ISERROR(SEARCH($B$14,B14)))</xm:f>
            <xm:f>$B$14</xm:f>
            <x14:dxf>
              <font>
                <color rgb="FF9C0006"/>
              </font>
              <fill>
                <patternFill>
                  <bgColor rgb="FFFFC7CE"/>
                </patternFill>
              </fill>
            </x14:dxf>
          </x14:cfRule>
          <xm:sqref>B14</xm:sqref>
        </x14:conditionalFormatting>
        <x14:conditionalFormatting xmlns:xm="http://schemas.microsoft.com/office/excel/2006/main">
          <x14:cfRule type="containsText" priority="5" operator="containsText" id="{FAD0A2EB-11CC-492F-8705-E4AA5827FE4E}">
            <xm:f>NOT(ISERROR(SEARCH($B$14,B14)))</xm:f>
            <xm:f>$B$14</xm:f>
            <x14:dxf>
              <fill>
                <patternFill>
                  <bgColor theme="6" tint="0.79998168889431442"/>
                </patternFill>
              </fill>
              <border>
                <left style="thin">
                  <color auto="1"/>
                </left>
                <right style="thin">
                  <color auto="1"/>
                </right>
                <top style="thin">
                  <color auto="1"/>
                </top>
                <bottom style="thin">
                  <color auto="1"/>
                </bottom>
                <vertical/>
                <horizontal/>
              </border>
            </x14:dxf>
          </x14:cfRule>
          <x14:cfRule type="containsText" priority="6" operator="containsText" id="{01D41325-5BA2-4911-9D5F-1F49555E6E76}">
            <xm:f>NOT(ISERROR(SEARCH($B$14,B14)))</xm:f>
            <xm:f>$B$14</xm:f>
            <x14:dxf>
              <fill>
                <patternFill>
                  <bgColor theme="6" tint="0.79998168889431442"/>
                </patternFill>
              </fill>
              <border>
                <left style="thin">
                  <color theme="6" tint="-0.24994659260841701"/>
                </left>
                <right style="thin">
                  <color theme="6" tint="-0.24994659260841701"/>
                </right>
                <top style="thin">
                  <color theme="6" tint="-0.24994659260841701"/>
                </top>
                <bottom style="thin">
                  <color theme="6" tint="-0.24994659260841701"/>
                </bottom>
                <vertical/>
                <horizontal/>
              </border>
            </x14:dxf>
          </x14:cfRule>
          <x14:cfRule type="containsText" priority="7" operator="containsText" id="{6903AEEF-8B18-457A-AA15-5B8BE3459999}">
            <xm:f>NOT(ISERROR(SEARCH($B$14,B14)))</xm:f>
            <xm:f>$B$14</xm:f>
            <x14:dxf>
              <font>
                <color rgb="FF9C0006"/>
              </font>
              <fill>
                <patternFill>
                  <bgColor rgb="FFFFC7CE"/>
                </patternFill>
              </fill>
            </x14:dxf>
          </x14:cfRule>
          <xm:sqref>B14:K14</xm:sqref>
        </x14:conditionalFormatting>
        <x14:conditionalFormatting xmlns:xm="http://schemas.microsoft.com/office/excel/2006/main">
          <x14:cfRule type="containsText" priority="1" operator="containsText" id="{9B5508B8-A8A5-4EA7-A103-09FE46DB2CF7}">
            <xm:f>NOT(ISERROR(SEARCH($B$29,B29)))</xm:f>
            <xm:f>$B$29</xm:f>
            <x14:dxf>
              <fill>
                <patternFill>
                  <bgColor theme="6" tint="0.79998168889431442"/>
                </patternFill>
              </fill>
              <border>
                <left style="thin">
                  <color auto="1"/>
                </left>
                <right style="thin">
                  <color auto="1"/>
                </right>
                <top style="thin">
                  <color auto="1"/>
                </top>
                <bottom style="thin">
                  <color auto="1"/>
                </bottom>
                <vertical/>
                <horizontal/>
              </border>
            </x14:dxf>
          </x14:cfRule>
          <x14:cfRule type="containsText" priority="2" operator="containsText" id="{9A45369F-EA85-4CD2-B87A-2D78B03ABC67}">
            <xm:f>NOT(ISERROR(SEARCH(IF($B$29="Es liegt keine grundlegende Klimarelevanz vor. Keine Hauptprüfung notwendig.",""),B29)))</xm:f>
            <xm:f>IF($B$29="Es liegt keine grundlegende Klimarelevanz vor. Keine Hauptprüfung notwendig.","")</xm:f>
            <x14:dxf>
              <font>
                <color rgb="FF9C0006"/>
              </font>
              <fill>
                <patternFill>
                  <bgColor rgb="FFFFC7CE"/>
                </patternFill>
              </fill>
            </x14:dxf>
          </x14:cfRule>
          <x14:cfRule type="containsText" priority="3" operator="containsText" id="{C5F25C5F-8DD0-43E7-AFD7-E833D5341AEC}">
            <xm:f>NOT(ISERROR(SEARCH($B$29,B29)))</xm:f>
            <xm:f>$B$29</xm:f>
            <x14:dxf>
              <font>
                <color rgb="FF9C0006"/>
              </font>
              <fill>
                <patternFill>
                  <bgColor rgb="FFFFC7CE"/>
                </patternFill>
              </fill>
            </x14:dxf>
          </x14:cfRule>
          <x14:cfRule type="containsText" priority="4" operator="containsText" id="{7F626EEF-C464-4FE5-A4BF-6C6F70EF6E82}">
            <xm:f>NOT(ISERROR(SEARCH($B$29,B29)))</xm:f>
            <xm:f>$B$29</xm:f>
            <x14:dxf>
              <font>
                <color rgb="FF006100"/>
              </font>
              <fill>
                <patternFill>
                  <bgColor rgb="FFC6EFCE"/>
                </patternFill>
              </fill>
            </x14:dxf>
          </x14:cfRule>
          <xm:sqref>B29:K29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AU550"/>
  <sheetViews>
    <sheetView showGridLines="0" zoomScale="90" zoomScaleNormal="90" workbookViewId="0">
      <selection activeCell="BC14" sqref="BC14"/>
    </sheetView>
  </sheetViews>
  <sheetFormatPr baseColWidth="10" defaultColWidth="11.5546875" defaultRowHeight="14.4"/>
  <cols>
    <col min="1" max="1" width="2.33203125" style="29" customWidth="1"/>
    <col min="2" max="2" width="6" style="29" customWidth="1"/>
    <col min="3" max="3" width="48.88671875" style="29" customWidth="1"/>
    <col min="4" max="4" width="11.5546875" style="29"/>
    <col min="5" max="5" width="41" style="29" customWidth="1"/>
    <col min="6" max="6" width="13.44140625" style="155" customWidth="1"/>
    <col min="7" max="7" width="13.44140625" style="118" customWidth="1"/>
    <col min="8" max="47" width="11.44140625" style="155" customWidth="1"/>
    <col min="48" max="16384" width="11.5546875" style="29"/>
  </cols>
  <sheetData>
    <row r="1" spans="2:47" ht="21" customHeight="1">
      <c r="B1" s="124" t="s">
        <v>67</v>
      </c>
    </row>
    <row r="2" spans="2:47" s="158" customFormat="1" ht="43.95" customHeight="1">
      <c r="B2" s="455" t="s">
        <v>80</v>
      </c>
      <c r="C2" s="456"/>
      <c r="D2" s="33"/>
      <c r="E2" s="33"/>
      <c r="F2" s="156"/>
      <c r="G2" s="161"/>
      <c r="H2" s="156"/>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row>
    <row r="3" spans="2:47" s="155" customFormat="1" ht="10.199999999999999" customHeight="1">
      <c r="G3" s="118"/>
    </row>
    <row r="4" spans="2:47" s="155" customFormat="1" ht="118.2" customHeight="1">
      <c r="B4" s="457" t="s">
        <v>270</v>
      </c>
      <c r="C4" s="457"/>
      <c r="D4" s="457"/>
      <c r="E4" s="457"/>
      <c r="F4" s="457"/>
      <c r="G4" s="218"/>
    </row>
    <row r="5" spans="2:47" s="155" customFormat="1" ht="10.199999999999999" customHeight="1">
      <c r="G5" s="118"/>
    </row>
    <row r="6" spans="2:47" s="155" customFormat="1" ht="30" customHeight="1">
      <c r="B6" s="416" t="s">
        <v>0</v>
      </c>
      <c r="C6" s="417"/>
      <c r="D6" s="417"/>
      <c r="E6" s="417"/>
      <c r="F6" s="418"/>
      <c r="G6" s="159"/>
      <c r="H6" s="444" t="s">
        <v>266</v>
      </c>
      <c r="I6" s="444"/>
      <c r="J6" s="444"/>
      <c r="K6" s="444"/>
    </row>
    <row r="7" spans="2:47" s="155" customFormat="1" ht="30" customHeight="1">
      <c r="B7" s="449" t="s">
        <v>284</v>
      </c>
      <c r="C7" s="450"/>
      <c r="D7" s="450"/>
      <c r="E7" s="450"/>
      <c r="F7" s="451"/>
      <c r="G7" s="160"/>
      <c r="H7" s="444"/>
      <c r="I7" s="444"/>
      <c r="J7" s="444"/>
      <c r="K7" s="444"/>
    </row>
    <row r="8" spans="2:47" s="155" customFormat="1" ht="30" customHeight="1">
      <c r="B8" s="449" t="s">
        <v>283</v>
      </c>
      <c r="C8" s="450"/>
      <c r="D8" s="450"/>
      <c r="E8" s="450"/>
      <c r="F8" s="451"/>
      <c r="G8" s="160"/>
      <c r="H8" s="444"/>
      <c r="I8" s="444"/>
      <c r="J8" s="444"/>
      <c r="K8" s="444"/>
    </row>
    <row r="9" spans="2:47" s="155" customFormat="1" ht="30" customHeight="1">
      <c r="B9" s="449" t="s">
        <v>282</v>
      </c>
      <c r="C9" s="452"/>
      <c r="D9" s="452"/>
      <c r="E9" s="452"/>
      <c r="F9" s="453"/>
      <c r="G9" s="205"/>
      <c r="H9" s="444"/>
      <c r="I9" s="444"/>
      <c r="J9" s="444"/>
      <c r="K9" s="444"/>
    </row>
    <row r="10" spans="2:47" s="155" customFormat="1" ht="10.199999999999999" customHeight="1">
      <c r="G10" s="118"/>
    </row>
    <row r="11" spans="2:47" s="155" customFormat="1" ht="30" customHeight="1">
      <c r="B11" s="446" t="s">
        <v>0</v>
      </c>
      <c r="C11" s="447"/>
      <c r="D11" s="447"/>
      <c r="E11" s="447"/>
      <c r="F11" s="448"/>
      <c r="G11" s="159"/>
      <c r="H11" s="444" t="s">
        <v>271</v>
      </c>
      <c r="I11" s="445"/>
      <c r="J11" s="445"/>
      <c r="K11" s="445"/>
    </row>
    <row r="12" spans="2:47" s="155" customFormat="1" ht="30" customHeight="1">
      <c r="B12" s="449" t="s">
        <v>285</v>
      </c>
      <c r="C12" s="452"/>
      <c r="D12" s="452"/>
      <c r="E12" s="452"/>
      <c r="F12" s="453"/>
      <c r="G12" s="205"/>
      <c r="H12" s="445"/>
      <c r="I12" s="445"/>
      <c r="J12" s="445"/>
      <c r="K12" s="445"/>
    </row>
    <row r="13" spans="2:47" s="155" customFormat="1" ht="30" customHeight="1">
      <c r="B13" s="449" t="s">
        <v>286</v>
      </c>
      <c r="C13" s="452"/>
      <c r="D13" s="452"/>
      <c r="E13" s="452"/>
      <c r="F13" s="453"/>
      <c r="G13" s="205"/>
      <c r="H13" s="445"/>
      <c r="I13" s="445"/>
      <c r="J13" s="445"/>
      <c r="K13" s="445"/>
    </row>
    <row r="14" spans="2:47" s="155" customFormat="1" ht="30" customHeight="1">
      <c r="B14" s="449" t="s">
        <v>287</v>
      </c>
      <c r="C14" s="452"/>
      <c r="D14" s="452"/>
      <c r="E14" s="452"/>
      <c r="F14" s="453"/>
      <c r="G14" s="205"/>
      <c r="H14" s="445"/>
      <c r="I14" s="445"/>
      <c r="J14" s="445"/>
      <c r="K14" s="445"/>
    </row>
    <row r="15" spans="2:47" s="155" customFormat="1" ht="10.199999999999999" customHeight="1">
      <c r="G15" s="118"/>
    </row>
    <row r="16" spans="2:47" s="155" customFormat="1" ht="30" customHeight="1">
      <c r="B16" s="446" t="s">
        <v>0</v>
      </c>
      <c r="C16" s="447"/>
      <c r="D16" s="447"/>
      <c r="E16" s="447"/>
      <c r="F16" s="448"/>
      <c r="G16" s="159"/>
      <c r="H16" s="444" t="s">
        <v>267</v>
      </c>
      <c r="I16" s="444"/>
      <c r="J16" s="444"/>
      <c r="K16" s="444"/>
    </row>
    <row r="17" spans="2:11" s="155" customFormat="1" ht="30" customHeight="1">
      <c r="B17" s="449" t="s">
        <v>288</v>
      </c>
      <c r="C17" s="452"/>
      <c r="D17" s="452"/>
      <c r="E17" s="452"/>
      <c r="F17" s="453"/>
      <c r="G17" s="160"/>
      <c r="H17" s="444"/>
      <c r="I17" s="444"/>
      <c r="J17" s="444"/>
      <c r="K17" s="444"/>
    </row>
    <row r="18" spans="2:11" s="155" customFormat="1" ht="30" customHeight="1">
      <c r="B18" s="449" t="s">
        <v>289</v>
      </c>
      <c r="C18" s="452"/>
      <c r="D18" s="452"/>
      <c r="E18" s="452"/>
      <c r="F18" s="453"/>
      <c r="G18" s="160"/>
      <c r="H18" s="444"/>
      <c r="I18" s="444"/>
      <c r="J18" s="444"/>
      <c r="K18" s="444"/>
    </row>
    <row r="19" spans="2:11" s="155" customFormat="1" ht="30" customHeight="1">
      <c r="B19" s="449" t="s">
        <v>290</v>
      </c>
      <c r="C19" s="452"/>
      <c r="D19" s="452"/>
      <c r="E19" s="452"/>
      <c r="F19" s="453"/>
      <c r="G19" s="205"/>
      <c r="H19" s="444"/>
      <c r="I19" s="444"/>
      <c r="J19" s="444"/>
      <c r="K19" s="444"/>
    </row>
    <row r="20" spans="2:11" s="155" customFormat="1" ht="30" customHeight="1">
      <c r="B20" s="440" t="s">
        <v>291</v>
      </c>
      <c r="C20" s="440"/>
      <c r="D20" s="440"/>
      <c r="E20" s="440"/>
      <c r="F20" s="440"/>
      <c r="G20" s="205"/>
      <c r="H20" s="444"/>
      <c r="I20" s="444"/>
      <c r="J20" s="444"/>
      <c r="K20" s="444"/>
    </row>
    <row r="21" spans="2:11" s="155" customFormat="1" ht="30" customHeight="1">
      <c r="B21" s="449" t="s">
        <v>292</v>
      </c>
      <c r="C21" s="452"/>
      <c r="D21" s="452"/>
      <c r="E21" s="452"/>
      <c r="F21" s="453"/>
      <c r="G21" s="205"/>
      <c r="H21" s="444"/>
      <c r="I21" s="444"/>
      <c r="J21" s="444"/>
      <c r="K21" s="444"/>
    </row>
    <row r="22" spans="2:11" s="155" customFormat="1" ht="10.199999999999999" customHeight="1">
      <c r="G22" s="118"/>
    </row>
    <row r="23" spans="2:11" s="155" customFormat="1" ht="30" customHeight="1">
      <c r="B23" s="415" t="s">
        <v>0</v>
      </c>
      <c r="C23" s="415"/>
      <c r="D23" s="415"/>
      <c r="E23" s="415"/>
      <c r="F23" s="415"/>
      <c r="G23" s="159"/>
      <c r="H23" s="444" t="s">
        <v>269</v>
      </c>
      <c r="I23" s="444"/>
      <c r="J23" s="444"/>
      <c r="K23" s="444"/>
    </row>
    <row r="24" spans="2:11" s="155" customFormat="1" ht="30" customHeight="1">
      <c r="B24" s="449" t="s">
        <v>293</v>
      </c>
      <c r="C24" s="452"/>
      <c r="D24" s="452"/>
      <c r="E24" s="452"/>
      <c r="F24" s="453"/>
      <c r="G24" s="159"/>
      <c r="H24" s="444"/>
      <c r="I24" s="444"/>
      <c r="J24" s="444"/>
      <c r="K24" s="444"/>
    </row>
    <row r="25" spans="2:11" s="155" customFormat="1" ht="30" customHeight="1">
      <c r="B25" s="449" t="s">
        <v>294</v>
      </c>
      <c r="C25" s="452"/>
      <c r="D25" s="452"/>
      <c r="E25" s="452"/>
      <c r="F25" s="453"/>
      <c r="G25" s="205"/>
      <c r="H25" s="444"/>
      <c r="I25" s="444"/>
      <c r="J25" s="444"/>
      <c r="K25" s="444"/>
    </row>
    <row r="26" spans="2:11" s="155" customFormat="1" ht="30" customHeight="1">
      <c r="B26" s="449" t="s">
        <v>295</v>
      </c>
      <c r="C26" s="452"/>
      <c r="D26" s="452"/>
      <c r="E26" s="452"/>
      <c r="F26" s="453"/>
      <c r="G26" s="205"/>
      <c r="H26" s="444"/>
      <c r="I26" s="444"/>
      <c r="J26" s="444"/>
      <c r="K26" s="444"/>
    </row>
    <row r="27" spans="2:11" s="155" customFormat="1" ht="30" customHeight="1">
      <c r="B27" s="449" t="s">
        <v>296</v>
      </c>
      <c r="C27" s="452"/>
      <c r="D27" s="452"/>
      <c r="E27" s="452"/>
      <c r="F27" s="453"/>
      <c r="G27" s="205"/>
      <c r="H27" s="444"/>
      <c r="I27" s="444"/>
      <c r="J27" s="444"/>
      <c r="K27" s="444"/>
    </row>
    <row r="28" spans="2:11" s="155" customFormat="1" ht="10.199999999999999" customHeight="1">
      <c r="G28" s="118"/>
    </row>
    <row r="29" spans="2:11" s="155" customFormat="1" ht="30" customHeight="1">
      <c r="B29" s="454" t="s">
        <v>0</v>
      </c>
      <c r="C29" s="454"/>
      <c r="D29" s="454"/>
      <c r="E29" s="454"/>
      <c r="F29" s="454"/>
      <c r="G29" s="159"/>
      <c r="H29" s="444" t="s">
        <v>268</v>
      </c>
      <c r="I29" s="444"/>
      <c r="J29" s="444"/>
      <c r="K29" s="444"/>
    </row>
    <row r="30" spans="2:11" s="155" customFormat="1" ht="30" customHeight="1">
      <c r="B30" s="440" t="s">
        <v>297</v>
      </c>
      <c r="C30" s="441"/>
      <c r="D30" s="441"/>
      <c r="E30" s="441"/>
      <c r="F30" s="441"/>
      <c r="G30" s="160"/>
      <c r="H30" s="444"/>
      <c r="I30" s="444"/>
      <c r="J30" s="444"/>
      <c r="K30" s="444"/>
    </row>
    <row r="31" spans="2:11" s="155" customFormat="1" ht="30" customHeight="1">
      <c r="B31" s="440" t="s">
        <v>298</v>
      </c>
      <c r="C31" s="441"/>
      <c r="D31" s="441"/>
      <c r="E31" s="441"/>
      <c r="F31" s="441"/>
      <c r="G31" s="160"/>
      <c r="H31" s="444"/>
      <c r="I31" s="444"/>
      <c r="J31" s="444"/>
      <c r="K31" s="444"/>
    </row>
    <row r="32" spans="2:11" s="155" customFormat="1" ht="30" customHeight="1">
      <c r="B32" s="442" t="s">
        <v>87</v>
      </c>
      <c r="C32" s="441"/>
      <c r="D32" s="441"/>
      <c r="E32" s="441"/>
      <c r="F32" s="441"/>
      <c r="G32" s="160"/>
      <c r="H32" s="444"/>
      <c r="I32" s="444"/>
      <c r="J32" s="444"/>
      <c r="K32" s="444"/>
    </row>
    <row r="33" spans="2:11" s="155" customFormat="1" ht="30" customHeight="1">
      <c r="B33" s="443" t="s">
        <v>88</v>
      </c>
      <c r="C33" s="441"/>
      <c r="D33" s="441"/>
      <c r="E33" s="441"/>
      <c r="F33" s="441"/>
      <c r="G33" s="160"/>
      <c r="H33" s="444"/>
      <c r="I33" s="444"/>
      <c r="J33" s="444"/>
      <c r="K33" s="444"/>
    </row>
    <row r="34" spans="2:11" s="155" customFormat="1" ht="30" customHeight="1">
      <c r="B34" s="449" t="s">
        <v>299</v>
      </c>
      <c r="C34" s="450"/>
      <c r="D34" s="450"/>
      <c r="E34" s="450"/>
      <c r="F34" s="451"/>
      <c r="G34" s="160"/>
      <c r="H34" s="444"/>
      <c r="I34" s="444"/>
      <c r="J34" s="444"/>
      <c r="K34" s="444"/>
    </row>
    <row r="35" spans="2:11" s="155" customFormat="1" ht="30" customHeight="1">
      <c r="B35" s="443" t="s">
        <v>89</v>
      </c>
      <c r="C35" s="441"/>
      <c r="D35" s="441"/>
      <c r="E35" s="441"/>
      <c r="F35" s="441"/>
      <c r="G35" s="160"/>
      <c r="H35" s="444"/>
      <c r="I35" s="444"/>
      <c r="J35" s="444"/>
      <c r="K35" s="444"/>
    </row>
    <row r="36" spans="2:11" s="155" customFormat="1" ht="30" customHeight="1">
      <c r="B36" s="443" t="s">
        <v>252</v>
      </c>
      <c r="C36" s="441"/>
      <c r="D36" s="441"/>
      <c r="E36" s="441"/>
      <c r="F36" s="441"/>
      <c r="G36" s="160"/>
      <c r="H36" s="444"/>
      <c r="I36" s="444"/>
      <c r="J36" s="444"/>
      <c r="K36" s="444"/>
    </row>
    <row r="37" spans="2:11" s="155" customFormat="1">
      <c r="G37" s="118"/>
    </row>
    <row r="38" spans="2:11" s="155" customFormat="1">
      <c r="G38" s="118"/>
    </row>
    <row r="39" spans="2:11" s="155" customFormat="1">
      <c r="G39" s="118"/>
    </row>
    <row r="40" spans="2:11" s="155" customFormat="1">
      <c r="G40" s="118"/>
    </row>
    <row r="41" spans="2:11" s="155" customFormat="1">
      <c r="G41" s="118"/>
    </row>
    <row r="42" spans="2:11" s="155" customFormat="1">
      <c r="G42" s="118"/>
    </row>
    <row r="43" spans="2:11" s="155" customFormat="1">
      <c r="G43" s="118"/>
    </row>
    <row r="44" spans="2:11" s="155" customFormat="1">
      <c r="G44" s="118"/>
    </row>
    <row r="45" spans="2:11" s="155" customFormat="1">
      <c r="G45" s="118"/>
    </row>
    <row r="46" spans="2:11" s="155" customFormat="1">
      <c r="G46" s="118"/>
    </row>
    <row r="47" spans="2:11" s="155" customFormat="1">
      <c r="G47" s="118"/>
    </row>
    <row r="48" spans="2:11" s="155" customFormat="1">
      <c r="G48" s="118"/>
    </row>
    <row r="49" spans="7:7" s="155" customFormat="1">
      <c r="G49" s="118"/>
    </row>
    <row r="50" spans="7:7" s="155" customFormat="1">
      <c r="G50" s="118"/>
    </row>
    <row r="51" spans="7:7" s="155" customFormat="1">
      <c r="G51" s="118"/>
    </row>
    <row r="52" spans="7:7" s="155" customFormat="1">
      <c r="G52" s="118"/>
    </row>
    <row r="53" spans="7:7" s="155" customFormat="1">
      <c r="G53" s="118"/>
    </row>
    <row r="54" spans="7:7" s="155" customFormat="1">
      <c r="G54" s="118"/>
    </row>
    <row r="55" spans="7:7" s="155" customFormat="1">
      <c r="G55" s="118"/>
    </row>
    <row r="56" spans="7:7" s="155" customFormat="1">
      <c r="G56" s="118"/>
    </row>
    <row r="57" spans="7:7" s="155" customFormat="1">
      <c r="G57" s="118"/>
    </row>
    <row r="58" spans="7:7" s="155" customFormat="1">
      <c r="G58" s="118"/>
    </row>
    <row r="59" spans="7:7" s="155" customFormat="1">
      <c r="G59" s="118"/>
    </row>
    <row r="60" spans="7:7" s="155" customFormat="1">
      <c r="G60" s="118"/>
    </row>
    <row r="61" spans="7:7" s="155" customFormat="1">
      <c r="G61" s="118"/>
    </row>
    <row r="62" spans="7:7" s="155" customFormat="1">
      <c r="G62" s="118"/>
    </row>
    <row r="63" spans="7:7" s="155" customFormat="1">
      <c r="G63" s="118"/>
    </row>
    <row r="64" spans="7:7" s="155" customFormat="1">
      <c r="G64" s="118"/>
    </row>
    <row r="65" spans="7:7" s="155" customFormat="1">
      <c r="G65" s="118"/>
    </row>
    <row r="66" spans="7:7" s="155" customFormat="1">
      <c r="G66" s="118"/>
    </row>
    <row r="67" spans="7:7" s="155" customFormat="1">
      <c r="G67" s="118"/>
    </row>
    <row r="68" spans="7:7" s="155" customFormat="1">
      <c r="G68" s="118"/>
    </row>
    <row r="69" spans="7:7" s="155" customFormat="1">
      <c r="G69" s="118"/>
    </row>
    <row r="70" spans="7:7" s="155" customFormat="1">
      <c r="G70" s="118"/>
    </row>
    <row r="71" spans="7:7" s="155" customFormat="1">
      <c r="G71" s="118"/>
    </row>
    <row r="72" spans="7:7" s="155" customFormat="1">
      <c r="G72" s="118"/>
    </row>
    <row r="73" spans="7:7" s="155" customFormat="1">
      <c r="G73" s="118"/>
    </row>
    <row r="74" spans="7:7" s="155" customFormat="1">
      <c r="G74" s="118"/>
    </row>
    <row r="75" spans="7:7" s="155" customFormat="1">
      <c r="G75" s="118"/>
    </row>
    <row r="76" spans="7:7" s="155" customFormat="1">
      <c r="G76" s="118"/>
    </row>
    <row r="77" spans="7:7" s="155" customFormat="1">
      <c r="G77" s="118"/>
    </row>
    <row r="78" spans="7:7" s="155" customFormat="1">
      <c r="G78" s="118"/>
    </row>
    <row r="79" spans="7:7" s="155" customFormat="1">
      <c r="G79" s="118"/>
    </row>
    <row r="80" spans="7:7" s="155" customFormat="1">
      <c r="G80" s="118"/>
    </row>
    <row r="81" spans="7:7" s="155" customFormat="1">
      <c r="G81" s="118"/>
    </row>
    <row r="82" spans="7:7" s="155" customFormat="1">
      <c r="G82" s="118"/>
    </row>
    <row r="83" spans="7:7" s="155" customFormat="1">
      <c r="G83" s="118"/>
    </row>
    <row r="84" spans="7:7" s="155" customFormat="1">
      <c r="G84" s="118"/>
    </row>
    <row r="85" spans="7:7" s="155" customFormat="1">
      <c r="G85" s="118"/>
    </row>
    <row r="86" spans="7:7" s="155" customFormat="1">
      <c r="G86" s="118"/>
    </row>
    <row r="87" spans="7:7" s="155" customFormat="1">
      <c r="G87" s="118"/>
    </row>
    <row r="88" spans="7:7" s="155" customFormat="1">
      <c r="G88" s="118"/>
    </row>
    <row r="89" spans="7:7" s="155" customFormat="1">
      <c r="G89" s="118"/>
    </row>
    <row r="90" spans="7:7" s="155" customFormat="1">
      <c r="G90" s="118"/>
    </row>
    <row r="91" spans="7:7" s="155" customFormat="1">
      <c r="G91" s="118"/>
    </row>
    <row r="92" spans="7:7" s="155" customFormat="1">
      <c r="G92" s="118"/>
    </row>
    <row r="93" spans="7:7" s="155" customFormat="1">
      <c r="G93" s="118"/>
    </row>
    <row r="94" spans="7:7" s="155" customFormat="1">
      <c r="G94" s="118"/>
    </row>
    <row r="95" spans="7:7" s="155" customFormat="1">
      <c r="G95" s="118"/>
    </row>
    <row r="96" spans="7:7" s="155" customFormat="1">
      <c r="G96" s="118"/>
    </row>
    <row r="97" spans="7:7" s="155" customFormat="1">
      <c r="G97" s="118"/>
    </row>
    <row r="98" spans="7:7" s="155" customFormat="1">
      <c r="G98" s="118"/>
    </row>
    <row r="99" spans="7:7" s="155" customFormat="1">
      <c r="G99" s="118"/>
    </row>
    <row r="100" spans="7:7" s="155" customFormat="1">
      <c r="G100" s="118"/>
    </row>
    <row r="101" spans="7:7" s="155" customFormat="1">
      <c r="G101" s="118"/>
    </row>
    <row r="102" spans="7:7" s="155" customFormat="1">
      <c r="G102" s="118"/>
    </row>
    <row r="103" spans="7:7" s="155" customFormat="1">
      <c r="G103" s="118"/>
    </row>
    <row r="104" spans="7:7" s="155" customFormat="1">
      <c r="G104" s="118"/>
    </row>
    <row r="105" spans="7:7" s="155" customFormat="1">
      <c r="G105" s="118"/>
    </row>
    <row r="106" spans="7:7" s="155" customFormat="1">
      <c r="G106" s="118"/>
    </row>
    <row r="107" spans="7:7" s="155" customFormat="1">
      <c r="G107" s="118"/>
    </row>
    <row r="108" spans="7:7" s="155" customFormat="1">
      <c r="G108" s="118"/>
    </row>
    <row r="109" spans="7:7" s="155" customFormat="1">
      <c r="G109" s="118"/>
    </row>
    <row r="110" spans="7:7" s="155" customFormat="1">
      <c r="G110" s="118"/>
    </row>
    <row r="111" spans="7:7" s="155" customFormat="1">
      <c r="G111" s="118"/>
    </row>
    <row r="112" spans="7:7" s="155" customFormat="1">
      <c r="G112" s="118"/>
    </row>
    <row r="113" spans="7:7" s="155" customFormat="1">
      <c r="G113" s="118"/>
    </row>
    <row r="114" spans="7:7" s="155" customFormat="1">
      <c r="G114" s="118"/>
    </row>
    <row r="115" spans="7:7" s="155" customFormat="1">
      <c r="G115" s="118"/>
    </row>
    <row r="116" spans="7:7" s="155" customFormat="1">
      <c r="G116" s="118"/>
    </row>
    <row r="117" spans="7:7" s="155" customFormat="1">
      <c r="G117" s="118"/>
    </row>
    <row r="118" spans="7:7" s="155" customFormat="1">
      <c r="G118" s="118"/>
    </row>
    <row r="119" spans="7:7" s="155" customFormat="1">
      <c r="G119" s="118"/>
    </row>
    <row r="120" spans="7:7" s="155" customFormat="1">
      <c r="G120" s="118"/>
    </row>
    <row r="121" spans="7:7" s="155" customFormat="1">
      <c r="G121" s="118"/>
    </row>
    <row r="122" spans="7:7" s="155" customFormat="1">
      <c r="G122" s="118"/>
    </row>
    <row r="123" spans="7:7" s="155" customFormat="1">
      <c r="G123" s="118"/>
    </row>
    <row r="124" spans="7:7" s="155" customFormat="1">
      <c r="G124" s="118"/>
    </row>
    <row r="125" spans="7:7" s="155" customFormat="1">
      <c r="G125" s="118"/>
    </row>
    <row r="126" spans="7:7" s="155" customFormat="1">
      <c r="G126" s="118"/>
    </row>
    <row r="127" spans="7:7" s="155" customFormat="1">
      <c r="G127" s="118"/>
    </row>
    <row r="128" spans="7:7" s="155" customFormat="1">
      <c r="G128" s="118"/>
    </row>
    <row r="129" spans="7:7" s="155" customFormat="1">
      <c r="G129" s="118"/>
    </row>
    <row r="130" spans="7:7" s="155" customFormat="1">
      <c r="G130" s="118"/>
    </row>
    <row r="131" spans="7:7" s="155" customFormat="1">
      <c r="G131" s="118"/>
    </row>
    <row r="132" spans="7:7" s="155" customFormat="1">
      <c r="G132" s="118"/>
    </row>
    <row r="133" spans="7:7" s="155" customFormat="1">
      <c r="G133" s="118"/>
    </row>
    <row r="134" spans="7:7" s="155" customFormat="1">
      <c r="G134" s="118"/>
    </row>
    <row r="135" spans="7:7" s="155" customFormat="1">
      <c r="G135" s="118"/>
    </row>
    <row r="136" spans="7:7" s="155" customFormat="1">
      <c r="G136" s="118"/>
    </row>
    <row r="137" spans="7:7" s="155" customFormat="1">
      <c r="G137" s="118"/>
    </row>
    <row r="138" spans="7:7" s="155" customFormat="1">
      <c r="G138" s="118"/>
    </row>
    <row r="139" spans="7:7" s="155" customFormat="1">
      <c r="G139" s="118"/>
    </row>
    <row r="140" spans="7:7" s="155" customFormat="1">
      <c r="G140" s="118"/>
    </row>
    <row r="141" spans="7:7" s="155" customFormat="1">
      <c r="G141" s="118"/>
    </row>
    <row r="142" spans="7:7" s="155" customFormat="1">
      <c r="G142" s="118"/>
    </row>
    <row r="143" spans="7:7" s="155" customFormat="1">
      <c r="G143" s="118"/>
    </row>
    <row r="144" spans="7:7" s="155" customFormat="1">
      <c r="G144" s="118"/>
    </row>
    <row r="145" spans="7:7" s="155" customFormat="1">
      <c r="G145" s="118"/>
    </row>
    <row r="146" spans="7:7" s="155" customFormat="1">
      <c r="G146" s="118"/>
    </row>
    <row r="147" spans="7:7" s="155" customFormat="1">
      <c r="G147" s="118"/>
    </row>
    <row r="148" spans="7:7" s="155" customFormat="1">
      <c r="G148" s="118"/>
    </row>
    <row r="149" spans="7:7" s="155" customFormat="1">
      <c r="G149" s="118"/>
    </row>
    <row r="150" spans="7:7" s="155" customFormat="1">
      <c r="G150" s="118"/>
    </row>
    <row r="151" spans="7:7" s="155" customFormat="1">
      <c r="G151" s="118"/>
    </row>
    <row r="152" spans="7:7" s="155" customFormat="1">
      <c r="G152" s="118"/>
    </row>
    <row r="153" spans="7:7" s="155" customFormat="1">
      <c r="G153" s="118"/>
    </row>
    <row r="154" spans="7:7" s="155" customFormat="1">
      <c r="G154" s="118"/>
    </row>
    <row r="155" spans="7:7" s="155" customFormat="1">
      <c r="G155" s="118"/>
    </row>
    <row r="156" spans="7:7" s="155" customFormat="1">
      <c r="G156" s="118"/>
    </row>
    <row r="157" spans="7:7" s="155" customFormat="1">
      <c r="G157" s="118"/>
    </row>
    <row r="158" spans="7:7" s="155" customFormat="1">
      <c r="G158" s="118"/>
    </row>
    <row r="159" spans="7:7" s="155" customFormat="1">
      <c r="G159" s="118"/>
    </row>
    <row r="160" spans="7:7" s="155" customFormat="1">
      <c r="G160" s="118"/>
    </row>
    <row r="161" spans="7:7" s="155" customFormat="1">
      <c r="G161" s="118"/>
    </row>
    <row r="162" spans="7:7" s="155" customFormat="1">
      <c r="G162" s="118"/>
    </row>
    <row r="163" spans="7:7" s="155" customFormat="1">
      <c r="G163" s="118"/>
    </row>
    <row r="164" spans="7:7" s="155" customFormat="1">
      <c r="G164" s="118"/>
    </row>
    <row r="165" spans="7:7" s="155" customFormat="1">
      <c r="G165" s="118"/>
    </row>
    <row r="166" spans="7:7" s="155" customFormat="1">
      <c r="G166" s="118"/>
    </row>
    <row r="167" spans="7:7" s="155" customFormat="1">
      <c r="G167" s="118"/>
    </row>
    <row r="168" spans="7:7" s="155" customFormat="1">
      <c r="G168" s="118"/>
    </row>
    <row r="169" spans="7:7" s="155" customFormat="1">
      <c r="G169" s="118"/>
    </row>
    <row r="170" spans="7:7" s="155" customFormat="1">
      <c r="G170" s="118"/>
    </row>
    <row r="171" spans="7:7" s="155" customFormat="1">
      <c r="G171" s="118"/>
    </row>
    <row r="172" spans="7:7" s="155" customFormat="1">
      <c r="G172" s="118"/>
    </row>
    <row r="173" spans="7:7" s="155" customFormat="1">
      <c r="G173" s="118"/>
    </row>
    <row r="174" spans="7:7" s="155" customFormat="1">
      <c r="G174" s="118"/>
    </row>
    <row r="175" spans="7:7" s="155" customFormat="1">
      <c r="G175" s="118"/>
    </row>
    <row r="176" spans="7:7" s="155" customFormat="1">
      <c r="G176" s="118"/>
    </row>
    <row r="177" spans="7:7" s="155" customFormat="1">
      <c r="G177" s="118"/>
    </row>
    <row r="178" spans="7:7" s="155" customFormat="1">
      <c r="G178" s="118"/>
    </row>
    <row r="179" spans="7:7" s="155" customFormat="1">
      <c r="G179" s="118"/>
    </row>
    <row r="180" spans="7:7" s="155" customFormat="1">
      <c r="G180" s="118"/>
    </row>
    <row r="181" spans="7:7" s="155" customFormat="1">
      <c r="G181" s="118"/>
    </row>
    <row r="182" spans="7:7" s="155" customFormat="1">
      <c r="G182" s="118"/>
    </row>
    <row r="183" spans="7:7" s="155" customFormat="1">
      <c r="G183" s="118"/>
    </row>
    <row r="184" spans="7:7" s="155" customFormat="1">
      <c r="G184" s="118"/>
    </row>
    <row r="185" spans="7:7" s="155" customFormat="1">
      <c r="G185" s="118"/>
    </row>
    <row r="186" spans="7:7" s="155" customFormat="1">
      <c r="G186" s="118"/>
    </row>
    <row r="187" spans="7:7" s="155" customFormat="1">
      <c r="G187" s="118"/>
    </row>
    <row r="188" spans="7:7" s="155" customFormat="1">
      <c r="G188" s="118"/>
    </row>
    <row r="189" spans="7:7" s="155" customFormat="1">
      <c r="G189" s="118"/>
    </row>
    <row r="190" spans="7:7" s="155" customFormat="1">
      <c r="G190" s="118"/>
    </row>
    <row r="191" spans="7:7" s="155" customFormat="1">
      <c r="G191" s="118"/>
    </row>
    <row r="192" spans="7:7" s="155" customFormat="1">
      <c r="G192" s="118"/>
    </row>
    <row r="193" spans="7:7" s="155" customFormat="1">
      <c r="G193" s="118"/>
    </row>
    <row r="194" spans="7:7" s="155" customFormat="1">
      <c r="G194" s="118"/>
    </row>
    <row r="195" spans="7:7" s="155" customFormat="1">
      <c r="G195" s="118"/>
    </row>
    <row r="196" spans="7:7" s="155" customFormat="1">
      <c r="G196" s="118"/>
    </row>
    <row r="197" spans="7:7" s="155" customFormat="1">
      <c r="G197" s="118"/>
    </row>
    <row r="198" spans="7:7" s="155" customFormat="1">
      <c r="G198" s="118"/>
    </row>
    <row r="199" spans="7:7" s="155" customFormat="1">
      <c r="G199" s="118"/>
    </row>
    <row r="200" spans="7:7" s="155" customFormat="1">
      <c r="G200" s="118"/>
    </row>
    <row r="201" spans="7:7" s="155" customFormat="1">
      <c r="G201" s="118"/>
    </row>
    <row r="202" spans="7:7" s="155" customFormat="1">
      <c r="G202" s="118"/>
    </row>
    <row r="203" spans="7:7" s="155" customFormat="1">
      <c r="G203" s="118"/>
    </row>
    <row r="204" spans="7:7" s="155" customFormat="1">
      <c r="G204" s="118"/>
    </row>
    <row r="205" spans="7:7" s="155" customFormat="1">
      <c r="G205" s="118"/>
    </row>
    <row r="206" spans="7:7" s="155" customFormat="1">
      <c r="G206" s="118"/>
    </row>
    <row r="207" spans="7:7" s="155" customFormat="1">
      <c r="G207" s="118"/>
    </row>
    <row r="208" spans="7:7" s="155" customFormat="1">
      <c r="G208" s="118"/>
    </row>
    <row r="209" spans="7:7" s="155" customFormat="1">
      <c r="G209" s="118"/>
    </row>
    <row r="210" spans="7:7" s="155" customFormat="1">
      <c r="G210" s="118"/>
    </row>
    <row r="211" spans="7:7" s="155" customFormat="1">
      <c r="G211" s="118"/>
    </row>
    <row r="212" spans="7:7" s="155" customFormat="1">
      <c r="G212" s="118"/>
    </row>
    <row r="213" spans="7:7" s="155" customFormat="1">
      <c r="G213" s="118"/>
    </row>
    <row r="214" spans="7:7" s="155" customFormat="1">
      <c r="G214" s="118"/>
    </row>
    <row r="215" spans="7:7" s="155" customFormat="1">
      <c r="G215" s="118"/>
    </row>
    <row r="216" spans="7:7" s="155" customFormat="1">
      <c r="G216" s="118"/>
    </row>
    <row r="217" spans="7:7" s="155" customFormat="1">
      <c r="G217" s="118"/>
    </row>
    <row r="218" spans="7:7" s="155" customFormat="1">
      <c r="G218" s="118"/>
    </row>
    <row r="219" spans="7:7" s="155" customFormat="1">
      <c r="G219" s="118"/>
    </row>
    <row r="220" spans="7:7" s="155" customFormat="1">
      <c r="G220" s="118"/>
    </row>
    <row r="221" spans="7:7" s="155" customFormat="1">
      <c r="G221" s="118"/>
    </row>
    <row r="222" spans="7:7" s="155" customFormat="1">
      <c r="G222" s="118"/>
    </row>
    <row r="223" spans="7:7" s="155" customFormat="1">
      <c r="G223" s="118"/>
    </row>
    <row r="224" spans="7:7" s="155" customFormat="1">
      <c r="G224" s="118"/>
    </row>
    <row r="225" spans="7:7" s="155" customFormat="1">
      <c r="G225" s="118"/>
    </row>
    <row r="226" spans="7:7" s="155" customFormat="1">
      <c r="G226" s="118"/>
    </row>
    <row r="227" spans="7:7" s="155" customFormat="1">
      <c r="G227" s="118"/>
    </row>
    <row r="228" spans="7:7" s="155" customFormat="1">
      <c r="G228" s="118"/>
    </row>
    <row r="229" spans="7:7" s="155" customFormat="1">
      <c r="G229" s="118"/>
    </row>
    <row r="230" spans="7:7" s="155" customFormat="1">
      <c r="G230" s="118"/>
    </row>
    <row r="231" spans="7:7" s="155" customFormat="1">
      <c r="G231" s="118"/>
    </row>
    <row r="232" spans="7:7" s="155" customFormat="1">
      <c r="G232" s="118"/>
    </row>
    <row r="233" spans="7:7" s="155" customFormat="1">
      <c r="G233" s="118"/>
    </row>
    <row r="234" spans="7:7" s="155" customFormat="1">
      <c r="G234" s="118"/>
    </row>
    <row r="235" spans="7:7" s="155" customFormat="1">
      <c r="G235" s="118"/>
    </row>
    <row r="236" spans="7:7" s="155" customFormat="1">
      <c r="G236" s="118"/>
    </row>
    <row r="237" spans="7:7" s="155" customFormat="1">
      <c r="G237" s="118"/>
    </row>
    <row r="238" spans="7:7" s="155" customFormat="1">
      <c r="G238" s="118"/>
    </row>
    <row r="239" spans="7:7" s="155" customFormat="1">
      <c r="G239" s="118"/>
    </row>
    <row r="240" spans="7:7" s="155" customFormat="1">
      <c r="G240" s="118"/>
    </row>
    <row r="241" spans="7:7" s="155" customFormat="1">
      <c r="G241" s="118"/>
    </row>
    <row r="242" spans="7:7" s="155" customFormat="1">
      <c r="G242" s="118"/>
    </row>
    <row r="243" spans="7:7" s="155" customFormat="1">
      <c r="G243" s="118"/>
    </row>
    <row r="244" spans="7:7" s="155" customFormat="1">
      <c r="G244" s="118"/>
    </row>
    <row r="245" spans="7:7" s="155" customFormat="1">
      <c r="G245" s="118"/>
    </row>
    <row r="246" spans="7:7" s="155" customFormat="1">
      <c r="G246" s="118"/>
    </row>
    <row r="247" spans="7:7" s="155" customFormat="1">
      <c r="G247" s="118"/>
    </row>
    <row r="248" spans="7:7" s="155" customFormat="1">
      <c r="G248" s="118"/>
    </row>
    <row r="249" spans="7:7" s="155" customFormat="1">
      <c r="G249" s="118"/>
    </row>
    <row r="250" spans="7:7" s="155" customFormat="1">
      <c r="G250" s="118"/>
    </row>
    <row r="251" spans="7:7" s="155" customFormat="1">
      <c r="G251" s="118"/>
    </row>
    <row r="252" spans="7:7" s="155" customFormat="1">
      <c r="G252" s="118"/>
    </row>
    <row r="253" spans="7:7" s="155" customFormat="1">
      <c r="G253" s="118"/>
    </row>
    <row r="254" spans="7:7" s="155" customFormat="1">
      <c r="G254" s="118"/>
    </row>
    <row r="255" spans="7:7" s="155" customFormat="1">
      <c r="G255" s="118"/>
    </row>
    <row r="256" spans="7:7" s="155" customFormat="1">
      <c r="G256" s="118"/>
    </row>
    <row r="257" spans="7:7" s="155" customFormat="1">
      <c r="G257" s="118"/>
    </row>
    <row r="258" spans="7:7" s="155" customFormat="1">
      <c r="G258" s="118"/>
    </row>
    <row r="259" spans="7:7" s="155" customFormat="1">
      <c r="G259" s="118"/>
    </row>
    <row r="260" spans="7:7" s="155" customFormat="1">
      <c r="G260" s="118"/>
    </row>
    <row r="261" spans="7:7" s="155" customFormat="1">
      <c r="G261" s="118"/>
    </row>
    <row r="262" spans="7:7" s="155" customFormat="1">
      <c r="G262" s="118"/>
    </row>
    <row r="263" spans="7:7" s="155" customFormat="1">
      <c r="G263" s="118"/>
    </row>
    <row r="264" spans="7:7" s="155" customFormat="1">
      <c r="G264" s="118"/>
    </row>
    <row r="265" spans="7:7" s="155" customFormat="1">
      <c r="G265" s="118"/>
    </row>
    <row r="266" spans="7:7" s="155" customFormat="1">
      <c r="G266" s="118"/>
    </row>
    <row r="267" spans="7:7" s="155" customFormat="1">
      <c r="G267" s="118"/>
    </row>
    <row r="268" spans="7:7" s="155" customFormat="1">
      <c r="G268" s="118"/>
    </row>
    <row r="269" spans="7:7" s="155" customFormat="1">
      <c r="G269" s="118"/>
    </row>
    <row r="270" spans="7:7" s="155" customFormat="1">
      <c r="G270" s="118"/>
    </row>
    <row r="271" spans="7:7" s="155" customFormat="1">
      <c r="G271" s="118"/>
    </row>
    <row r="272" spans="7:7" s="155" customFormat="1">
      <c r="G272" s="118"/>
    </row>
    <row r="273" spans="7:7" s="155" customFormat="1">
      <c r="G273" s="118"/>
    </row>
    <row r="274" spans="7:7" s="155" customFormat="1">
      <c r="G274" s="118"/>
    </row>
    <row r="275" spans="7:7" s="155" customFormat="1">
      <c r="G275" s="118"/>
    </row>
    <row r="276" spans="7:7" s="155" customFormat="1">
      <c r="G276" s="118"/>
    </row>
    <row r="277" spans="7:7" s="155" customFormat="1">
      <c r="G277" s="118"/>
    </row>
    <row r="278" spans="7:7" s="155" customFormat="1">
      <c r="G278" s="118"/>
    </row>
    <row r="279" spans="7:7" s="155" customFormat="1">
      <c r="G279" s="118"/>
    </row>
    <row r="280" spans="7:7" s="155" customFormat="1">
      <c r="G280" s="118"/>
    </row>
    <row r="281" spans="7:7" s="155" customFormat="1">
      <c r="G281" s="118"/>
    </row>
    <row r="282" spans="7:7" s="155" customFormat="1">
      <c r="G282" s="118"/>
    </row>
    <row r="283" spans="7:7" s="155" customFormat="1">
      <c r="G283" s="118"/>
    </row>
    <row r="284" spans="7:7" s="155" customFormat="1">
      <c r="G284" s="118"/>
    </row>
    <row r="285" spans="7:7" s="155" customFormat="1">
      <c r="G285" s="118"/>
    </row>
    <row r="286" spans="7:7" s="155" customFormat="1">
      <c r="G286" s="118"/>
    </row>
    <row r="287" spans="7:7" s="155" customFormat="1">
      <c r="G287" s="118"/>
    </row>
    <row r="288" spans="7:7" s="155" customFormat="1">
      <c r="G288" s="118"/>
    </row>
    <row r="289" spans="7:7" s="155" customFormat="1">
      <c r="G289" s="118"/>
    </row>
    <row r="290" spans="7:7" s="155" customFormat="1">
      <c r="G290" s="118"/>
    </row>
    <row r="291" spans="7:7" s="155" customFormat="1">
      <c r="G291" s="118"/>
    </row>
    <row r="292" spans="7:7" s="155" customFormat="1">
      <c r="G292" s="118"/>
    </row>
    <row r="293" spans="7:7" s="155" customFormat="1">
      <c r="G293" s="118"/>
    </row>
    <row r="294" spans="7:7" s="155" customFormat="1">
      <c r="G294" s="118"/>
    </row>
    <row r="295" spans="7:7" s="155" customFormat="1">
      <c r="G295" s="118"/>
    </row>
    <row r="296" spans="7:7" s="155" customFormat="1">
      <c r="G296" s="118"/>
    </row>
    <row r="297" spans="7:7" s="155" customFormat="1">
      <c r="G297" s="118"/>
    </row>
    <row r="298" spans="7:7" s="155" customFormat="1">
      <c r="G298" s="118"/>
    </row>
    <row r="299" spans="7:7" s="155" customFormat="1">
      <c r="G299" s="118"/>
    </row>
    <row r="300" spans="7:7" s="155" customFormat="1">
      <c r="G300" s="118"/>
    </row>
    <row r="301" spans="7:7" s="155" customFormat="1">
      <c r="G301" s="118"/>
    </row>
    <row r="302" spans="7:7" s="155" customFormat="1">
      <c r="G302" s="118"/>
    </row>
    <row r="303" spans="7:7" s="155" customFormat="1">
      <c r="G303" s="118"/>
    </row>
    <row r="304" spans="7:7" s="155" customFormat="1">
      <c r="G304" s="118"/>
    </row>
    <row r="305" spans="7:7" s="155" customFormat="1">
      <c r="G305" s="118"/>
    </row>
    <row r="306" spans="7:7" s="155" customFormat="1">
      <c r="G306" s="118"/>
    </row>
    <row r="307" spans="7:7" s="155" customFormat="1">
      <c r="G307" s="118"/>
    </row>
    <row r="308" spans="7:7" s="155" customFormat="1">
      <c r="G308" s="118"/>
    </row>
    <row r="309" spans="7:7" s="155" customFormat="1">
      <c r="G309" s="118"/>
    </row>
    <row r="310" spans="7:7" s="155" customFormat="1">
      <c r="G310" s="118"/>
    </row>
    <row r="311" spans="7:7" s="155" customFormat="1">
      <c r="G311" s="118"/>
    </row>
    <row r="312" spans="7:7" s="155" customFormat="1">
      <c r="G312" s="118"/>
    </row>
    <row r="313" spans="7:7" s="155" customFormat="1">
      <c r="G313" s="118"/>
    </row>
    <row r="314" spans="7:7" s="155" customFormat="1">
      <c r="G314" s="118"/>
    </row>
    <row r="315" spans="7:7" s="155" customFormat="1">
      <c r="G315" s="118"/>
    </row>
    <row r="316" spans="7:7" s="155" customFormat="1">
      <c r="G316" s="118"/>
    </row>
    <row r="317" spans="7:7" s="155" customFormat="1">
      <c r="G317" s="118"/>
    </row>
    <row r="318" spans="7:7" s="155" customFormat="1">
      <c r="G318" s="118"/>
    </row>
    <row r="319" spans="7:7" s="155" customFormat="1">
      <c r="G319" s="118"/>
    </row>
    <row r="320" spans="7:7" s="155" customFormat="1">
      <c r="G320" s="118"/>
    </row>
    <row r="321" spans="7:7" s="155" customFormat="1">
      <c r="G321" s="118"/>
    </row>
    <row r="322" spans="7:7" s="155" customFormat="1">
      <c r="G322" s="118"/>
    </row>
    <row r="323" spans="7:7" s="155" customFormat="1">
      <c r="G323" s="118"/>
    </row>
    <row r="324" spans="7:7" s="155" customFormat="1">
      <c r="G324" s="118"/>
    </row>
    <row r="325" spans="7:7" s="155" customFormat="1">
      <c r="G325" s="118"/>
    </row>
    <row r="326" spans="7:7" s="155" customFormat="1">
      <c r="G326" s="118"/>
    </row>
    <row r="327" spans="7:7" s="155" customFormat="1">
      <c r="G327" s="118"/>
    </row>
    <row r="328" spans="7:7" s="155" customFormat="1">
      <c r="G328" s="118"/>
    </row>
    <row r="329" spans="7:7" s="155" customFormat="1">
      <c r="G329" s="118"/>
    </row>
    <row r="330" spans="7:7" s="155" customFormat="1">
      <c r="G330" s="118"/>
    </row>
    <row r="331" spans="7:7" s="155" customFormat="1">
      <c r="G331" s="118"/>
    </row>
    <row r="332" spans="7:7" s="155" customFormat="1">
      <c r="G332" s="118"/>
    </row>
    <row r="333" spans="7:7" s="155" customFormat="1">
      <c r="G333" s="118"/>
    </row>
    <row r="334" spans="7:7" s="155" customFormat="1">
      <c r="G334" s="118"/>
    </row>
    <row r="335" spans="7:7" s="155" customFormat="1">
      <c r="G335" s="118"/>
    </row>
    <row r="336" spans="7:7" s="155" customFormat="1">
      <c r="G336" s="118"/>
    </row>
    <row r="337" spans="7:7" s="155" customFormat="1">
      <c r="G337" s="118"/>
    </row>
    <row r="338" spans="7:7" s="155" customFormat="1">
      <c r="G338" s="118"/>
    </row>
    <row r="339" spans="7:7" s="155" customFormat="1">
      <c r="G339" s="118"/>
    </row>
    <row r="340" spans="7:7" s="155" customFormat="1">
      <c r="G340" s="118"/>
    </row>
    <row r="341" spans="7:7" s="155" customFormat="1">
      <c r="G341" s="118"/>
    </row>
    <row r="342" spans="7:7" s="155" customFormat="1">
      <c r="G342" s="118"/>
    </row>
    <row r="343" spans="7:7" s="155" customFormat="1">
      <c r="G343" s="118"/>
    </row>
    <row r="344" spans="7:7" s="155" customFormat="1">
      <c r="G344" s="118"/>
    </row>
    <row r="345" spans="7:7" s="155" customFormat="1">
      <c r="G345" s="118"/>
    </row>
    <row r="346" spans="7:7" s="155" customFormat="1">
      <c r="G346" s="118"/>
    </row>
    <row r="347" spans="7:7" s="155" customFormat="1">
      <c r="G347" s="118"/>
    </row>
    <row r="348" spans="7:7" s="155" customFormat="1">
      <c r="G348" s="118"/>
    </row>
    <row r="349" spans="7:7" s="155" customFormat="1">
      <c r="G349" s="118"/>
    </row>
    <row r="350" spans="7:7" s="155" customFormat="1">
      <c r="G350" s="118"/>
    </row>
    <row r="351" spans="7:7" s="155" customFormat="1">
      <c r="G351" s="118"/>
    </row>
    <row r="352" spans="7:7" s="155" customFormat="1">
      <c r="G352" s="118"/>
    </row>
    <row r="353" spans="7:7" s="155" customFormat="1">
      <c r="G353" s="118"/>
    </row>
    <row r="354" spans="7:7" s="155" customFormat="1">
      <c r="G354" s="118"/>
    </row>
    <row r="355" spans="7:7" s="155" customFormat="1">
      <c r="G355" s="118"/>
    </row>
    <row r="356" spans="7:7" s="155" customFormat="1">
      <c r="G356" s="118"/>
    </row>
    <row r="357" spans="7:7" s="155" customFormat="1">
      <c r="G357" s="118"/>
    </row>
    <row r="358" spans="7:7" s="155" customFormat="1">
      <c r="G358" s="118"/>
    </row>
    <row r="359" spans="7:7" s="155" customFormat="1">
      <c r="G359" s="118"/>
    </row>
    <row r="360" spans="7:7" s="155" customFormat="1">
      <c r="G360" s="118"/>
    </row>
    <row r="361" spans="7:7" s="155" customFormat="1">
      <c r="G361" s="118"/>
    </row>
    <row r="362" spans="7:7" s="155" customFormat="1">
      <c r="G362" s="118"/>
    </row>
    <row r="363" spans="7:7" s="155" customFormat="1">
      <c r="G363" s="118"/>
    </row>
    <row r="364" spans="7:7" s="155" customFormat="1">
      <c r="G364" s="118"/>
    </row>
    <row r="365" spans="7:7" s="155" customFormat="1">
      <c r="G365" s="118"/>
    </row>
    <row r="366" spans="7:7" s="155" customFormat="1">
      <c r="G366" s="118"/>
    </row>
    <row r="367" spans="7:7" s="155" customFormat="1">
      <c r="G367" s="118"/>
    </row>
    <row r="368" spans="7:7" s="155" customFormat="1">
      <c r="G368" s="118"/>
    </row>
    <row r="369" spans="7:7" s="155" customFormat="1">
      <c r="G369" s="118"/>
    </row>
    <row r="370" spans="7:7" s="155" customFormat="1">
      <c r="G370" s="118"/>
    </row>
    <row r="371" spans="7:7" s="155" customFormat="1">
      <c r="G371" s="118"/>
    </row>
    <row r="372" spans="7:7" s="155" customFormat="1">
      <c r="G372" s="118"/>
    </row>
    <row r="373" spans="7:7" s="155" customFormat="1">
      <c r="G373" s="118"/>
    </row>
    <row r="374" spans="7:7" s="155" customFormat="1">
      <c r="G374" s="118"/>
    </row>
    <row r="375" spans="7:7" s="155" customFormat="1">
      <c r="G375" s="118"/>
    </row>
    <row r="376" spans="7:7" s="155" customFormat="1">
      <c r="G376" s="118"/>
    </row>
    <row r="377" spans="7:7" s="155" customFormat="1">
      <c r="G377" s="118"/>
    </row>
    <row r="378" spans="7:7" s="155" customFormat="1">
      <c r="G378" s="118"/>
    </row>
    <row r="379" spans="7:7" s="155" customFormat="1">
      <c r="G379" s="118"/>
    </row>
    <row r="380" spans="7:7" s="155" customFormat="1">
      <c r="G380" s="118"/>
    </row>
    <row r="381" spans="7:7" s="155" customFormat="1">
      <c r="G381" s="118"/>
    </row>
    <row r="382" spans="7:7" s="155" customFormat="1">
      <c r="G382" s="118"/>
    </row>
    <row r="383" spans="7:7" s="155" customFormat="1">
      <c r="G383" s="118"/>
    </row>
    <row r="384" spans="7:7" s="155" customFormat="1">
      <c r="G384" s="118"/>
    </row>
    <row r="385" spans="7:7" s="155" customFormat="1">
      <c r="G385" s="118"/>
    </row>
    <row r="386" spans="7:7" s="155" customFormat="1">
      <c r="G386" s="118"/>
    </row>
    <row r="387" spans="7:7" s="155" customFormat="1">
      <c r="G387" s="118"/>
    </row>
    <row r="388" spans="7:7" s="155" customFormat="1">
      <c r="G388" s="118"/>
    </row>
    <row r="389" spans="7:7" s="155" customFormat="1">
      <c r="G389" s="118"/>
    </row>
    <row r="390" spans="7:7" s="155" customFormat="1">
      <c r="G390" s="118"/>
    </row>
    <row r="391" spans="7:7" s="155" customFormat="1">
      <c r="G391" s="118"/>
    </row>
    <row r="392" spans="7:7" s="155" customFormat="1">
      <c r="G392" s="118"/>
    </row>
    <row r="393" spans="7:7" s="155" customFormat="1">
      <c r="G393" s="118"/>
    </row>
    <row r="394" spans="7:7" s="155" customFormat="1">
      <c r="G394" s="118"/>
    </row>
    <row r="395" spans="7:7" s="155" customFormat="1">
      <c r="G395" s="118"/>
    </row>
    <row r="396" spans="7:7" s="155" customFormat="1">
      <c r="G396" s="118"/>
    </row>
    <row r="397" spans="7:7" s="155" customFormat="1">
      <c r="G397" s="118"/>
    </row>
    <row r="398" spans="7:7" s="155" customFormat="1">
      <c r="G398" s="118"/>
    </row>
    <row r="399" spans="7:7" s="155" customFormat="1">
      <c r="G399" s="118"/>
    </row>
    <row r="400" spans="7:7" s="155" customFormat="1">
      <c r="G400" s="118"/>
    </row>
    <row r="401" spans="7:7" s="155" customFormat="1">
      <c r="G401" s="118"/>
    </row>
    <row r="402" spans="7:7" s="155" customFormat="1">
      <c r="G402" s="118"/>
    </row>
    <row r="403" spans="7:7" s="155" customFormat="1">
      <c r="G403" s="118"/>
    </row>
    <row r="404" spans="7:7" s="155" customFormat="1">
      <c r="G404" s="118"/>
    </row>
    <row r="405" spans="7:7" s="155" customFormat="1">
      <c r="G405" s="118"/>
    </row>
    <row r="406" spans="7:7" s="155" customFormat="1">
      <c r="G406" s="118"/>
    </row>
    <row r="407" spans="7:7" s="155" customFormat="1">
      <c r="G407" s="118"/>
    </row>
    <row r="408" spans="7:7" s="155" customFormat="1">
      <c r="G408" s="118"/>
    </row>
    <row r="409" spans="7:7" s="155" customFormat="1">
      <c r="G409" s="118"/>
    </row>
    <row r="410" spans="7:7" s="155" customFormat="1">
      <c r="G410" s="118"/>
    </row>
    <row r="411" spans="7:7" s="155" customFormat="1">
      <c r="G411" s="118"/>
    </row>
    <row r="412" spans="7:7" s="155" customFormat="1">
      <c r="G412" s="118"/>
    </row>
    <row r="413" spans="7:7" s="155" customFormat="1">
      <c r="G413" s="118"/>
    </row>
    <row r="414" spans="7:7" s="155" customFormat="1">
      <c r="G414" s="118"/>
    </row>
    <row r="415" spans="7:7" s="155" customFormat="1">
      <c r="G415" s="118"/>
    </row>
    <row r="416" spans="7:7" s="155" customFormat="1">
      <c r="G416" s="118"/>
    </row>
    <row r="417" spans="7:7" s="155" customFormat="1">
      <c r="G417" s="118"/>
    </row>
    <row r="418" spans="7:7" s="155" customFormat="1">
      <c r="G418" s="118"/>
    </row>
    <row r="419" spans="7:7" s="155" customFormat="1">
      <c r="G419" s="118"/>
    </row>
    <row r="420" spans="7:7" s="155" customFormat="1">
      <c r="G420" s="118"/>
    </row>
    <row r="421" spans="7:7" s="155" customFormat="1">
      <c r="G421" s="118"/>
    </row>
    <row r="422" spans="7:7" s="155" customFormat="1">
      <c r="G422" s="118"/>
    </row>
    <row r="423" spans="7:7" s="155" customFormat="1">
      <c r="G423" s="118"/>
    </row>
    <row r="424" spans="7:7" s="155" customFormat="1">
      <c r="G424" s="118"/>
    </row>
    <row r="425" spans="7:7" s="155" customFormat="1">
      <c r="G425" s="118"/>
    </row>
    <row r="426" spans="7:7" s="155" customFormat="1">
      <c r="G426" s="118"/>
    </row>
    <row r="427" spans="7:7" s="155" customFormat="1">
      <c r="G427" s="118"/>
    </row>
    <row r="428" spans="7:7" s="155" customFormat="1">
      <c r="G428" s="118"/>
    </row>
    <row r="429" spans="7:7" s="155" customFormat="1">
      <c r="G429" s="118"/>
    </row>
    <row r="430" spans="7:7" s="155" customFormat="1">
      <c r="G430" s="118"/>
    </row>
    <row r="431" spans="7:7" s="155" customFormat="1">
      <c r="G431" s="118"/>
    </row>
    <row r="432" spans="7:7" s="155" customFormat="1">
      <c r="G432" s="118"/>
    </row>
    <row r="433" spans="7:7" s="155" customFormat="1">
      <c r="G433" s="118"/>
    </row>
    <row r="434" spans="7:7" s="155" customFormat="1">
      <c r="G434" s="118"/>
    </row>
    <row r="435" spans="7:7" s="155" customFormat="1">
      <c r="G435" s="118"/>
    </row>
    <row r="436" spans="7:7" s="155" customFormat="1">
      <c r="G436" s="118"/>
    </row>
    <row r="437" spans="7:7" s="155" customFormat="1">
      <c r="G437" s="118"/>
    </row>
    <row r="438" spans="7:7" s="155" customFormat="1">
      <c r="G438" s="118"/>
    </row>
    <row r="439" spans="7:7" s="155" customFormat="1">
      <c r="G439" s="118"/>
    </row>
    <row r="440" spans="7:7" s="155" customFormat="1">
      <c r="G440" s="118"/>
    </row>
    <row r="441" spans="7:7" s="155" customFormat="1">
      <c r="G441" s="118"/>
    </row>
    <row r="442" spans="7:7" s="155" customFormat="1">
      <c r="G442" s="118"/>
    </row>
    <row r="443" spans="7:7" s="155" customFormat="1">
      <c r="G443" s="118"/>
    </row>
    <row r="444" spans="7:7" s="155" customFormat="1">
      <c r="G444" s="118"/>
    </row>
    <row r="445" spans="7:7" s="155" customFormat="1">
      <c r="G445" s="118"/>
    </row>
    <row r="446" spans="7:7" s="155" customFormat="1">
      <c r="G446" s="118"/>
    </row>
    <row r="447" spans="7:7" s="155" customFormat="1">
      <c r="G447" s="118"/>
    </row>
    <row r="448" spans="7:7" s="155" customFormat="1">
      <c r="G448" s="118"/>
    </row>
    <row r="449" spans="7:7" s="155" customFormat="1">
      <c r="G449" s="118"/>
    </row>
    <row r="450" spans="7:7" s="155" customFormat="1">
      <c r="G450" s="118"/>
    </row>
    <row r="451" spans="7:7" s="155" customFormat="1">
      <c r="G451" s="118"/>
    </row>
    <row r="452" spans="7:7" s="155" customFormat="1">
      <c r="G452" s="118"/>
    </row>
    <row r="453" spans="7:7" s="155" customFormat="1">
      <c r="G453" s="118"/>
    </row>
    <row r="454" spans="7:7" s="155" customFormat="1">
      <c r="G454" s="118"/>
    </row>
    <row r="455" spans="7:7" s="155" customFormat="1">
      <c r="G455" s="118"/>
    </row>
    <row r="456" spans="7:7" s="155" customFormat="1">
      <c r="G456" s="118"/>
    </row>
    <row r="457" spans="7:7" s="155" customFormat="1">
      <c r="G457" s="118"/>
    </row>
    <row r="458" spans="7:7" s="155" customFormat="1">
      <c r="G458" s="118"/>
    </row>
    <row r="459" spans="7:7" s="155" customFormat="1">
      <c r="G459" s="118"/>
    </row>
    <row r="460" spans="7:7" s="155" customFormat="1">
      <c r="G460" s="118"/>
    </row>
    <row r="461" spans="7:7" s="155" customFormat="1">
      <c r="G461" s="118"/>
    </row>
    <row r="462" spans="7:7" s="155" customFormat="1">
      <c r="G462" s="118"/>
    </row>
    <row r="463" spans="7:7" s="155" customFormat="1">
      <c r="G463" s="118"/>
    </row>
    <row r="464" spans="7:7" s="155" customFormat="1">
      <c r="G464" s="118"/>
    </row>
    <row r="465" spans="7:7" s="155" customFormat="1">
      <c r="G465" s="118"/>
    </row>
    <row r="466" spans="7:7" s="155" customFormat="1">
      <c r="G466" s="118"/>
    </row>
    <row r="467" spans="7:7" s="155" customFormat="1">
      <c r="G467" s="118"/>
    </row>
    <row r="468" spans="7:7" s="155" customFormat="1">
      <c r="G468" s="118"/>
    </row>
    <row r="469" spans="7:7" s="155" customFormat="1">
      <c r="G469" s="118"/>
    </row>
    <row r="470" spans="7:7" s="155" customFormat="1">
      <c r="G470" s="118"/>
    </row>
    <row r="471" spans="7:7" s="155" customFormat="1">
      <c r="G471" s="118"/>
    </row>
    <row r="472" spans="7:7" s="155" customFormat="1">
      <c r="G472" s="118"/>
    </row>
    <row r="473" spans="7:7" s="155" customFormat="1">
      <c r="G473" s="118"/>
    </row>
    <row r="474" spans="7:7" s="155" customFormat="1">
      <c r="G474" s="118"/>
    </row>
    <row r="475" spans="7:7" s="155" customFormat="1">
      <c r="G475" s="118"/>
    </row>
    <row r="476" spans="7:7" s="155" customFormat="1">
      <c r="G476" s="118"/>
    </row>
    <row r="477" spans="7:7" s="155" customFormat="1">
      <c r="G477" s="118"/>
    </row>
    <row r="478" spans="7:7" s="155" customFormat="1">
      <c r="G478" s="118"/>
    </row>
    <row r="479" spans="7:7" s="155" customFormat="1">
      <c r="G479" s="118"/>
    </row>
    <row r="480" spans="7:7" s="155" customFormat="1">
      <c r="G480" s="118"/>
    </row>
    <row r="481" spans="7:7" s="155" customFormat="1">
      <c r="G481" s="118"/>
    </row>
    <row r="482" spans="7:7" s="155" customFormat="1">
      <c r="G482" s="118"/>
    </row>
    <row r="483" spans="7:7" s="155" customFormat="1">
      <c r="G483" s="118"/>
    </row>
    <row r="484" spans="7:7" s="155" customFormat="1">
      <c r="G484" s="118"/>
    </row>
    <row r="485" spans="7:7" s="155" customFormat="1">
      <c r="G485" s="118"/>
    </row>
    <row r="486" spans="7:7" s="155" customFormat="1">
      <c r="G486" s="118"/>
    </row>
    <row r="487" spans="7:7" s="155" customFormat="1">
      <c r="G487" s="118"/>
    </row>
    <row r="488" spans="7:7" s="155" customFormat="1">
      <c r="G488" s="118"/>
    </row>
    <row r="489" spans="7:7" s="155" customFormat="1">
      <c r="G489" s="118"/>
    </row>
    <row r="490" spans="7:7" s="155" customFormat="1">
      <c r="G490" s="118"/>
    </row>
    <row r="491" spans="7:7" s="155" customFormat="1">
      <c r="G491" s="118"/>
    </row>
    <row r="492" spans="7:7" s="155" customFormat="1">
      <c r="G492" s="118"/>
    </row>
    <row r="493" spans="7:7" s="155" customFormat="1">
      <c r="G493" s="118"/>
    </row>
    <row r="494" spans="7:7" s="155" customFormat="1">
      <c r="G494" s="118"/>
    </row>
    <row r="495" spans="7:7" s="155" customFormat="1">
      <c r="G495" s="118"/>
    </row>
    <row r="496" spans="7:7" s="155" customFormat="1">
      <c r="G496" s="118"/>
    </row>
    <row r="497" spans="7:7" s="155" customFormat="1">
      <c r="G497" s="118"/>
    </row>
    <row r="498" spans="7:7" s="155" customFormat="1">
      <c r="G498" s="118"/>
    </row>
    <row r="499" spans="7:7" s="155" customFormat="1">
      <c r="G499" s="118"/>
    </row>
    <row r="500" spans="7:7" s="155" customFormat="1">
      <c r="G500" s="118"/>
    </row>
    <row r="501" spans="7:7" s="155" customFormat="1">
      <c r="G501" s="118"/>
    </row>
    <row r="502" spans="7:7" s="155" customFormat="1">
      <c r="G502" s="118"/>
    </row>
    <row r="503" spans="7:7" s="155" customFormat="1">
      <c r="G503" s="118"/>
    </row>
    <row r="504" spans="7:7" s="155" customFormat="1">
      <c r="G504" s="118"/>
    </row>
    <row r="505" spans="7:7" s="155" customFormat="1">
      <c r="G505" s="118"/>
    </row>
    <row r="506" spans="7:7" s="155" customFormat="1">
      <c r="G506" s="118"/>
    </row>
    <row r="507" spans="7:7" s="155" customFormat="1">
      <c r="G507" s="118"/>
    </row>
    <row r="508" spans="7:7" s="155" customFormat="1">
      <c r="G508" s="118"/>
    </row>
    <row r="509" spans="7:7" s="155" customFormat="1">
      <c r="G509" s="118"/>
    </row>
    <row r="510" spans="7:7" s="155" customFormat="1">
      <c r="G510" s="118"/>
    </row>
    <row r="511" spans="7:7" s="155" customFormat="1">
      <c r="G511" s="118"/>
    </row>
    <row r="512" spans="7:7" s="155" customFormat="1">
      <c r="G512" s="118"/>
    </row>
    <row r="513" spans="7:7" s="155" customFormat="1">
      <c r="G513" s="118"/>
    </row>
    <row r="514" spans="7:7" s="155" customFormat="1">
      <c r="G514" s="118"/>
    </row>
    <row r="515" spans="7:7" s="155" customFormat="1">
      <c r="G515" s="118"/>
    </row>
    <row r="516" spans="7:7" s="155" customFormat="1">
      <c r="G516" s="118"/>
    </row>
    <row r="517" spans="7:7" s="155" customFormat="1">
      <c r="G517" s="118"/>
    </row>
    <row r="518" spans="7:7" s="155" customFormat="1">
      <c r="G518" s="118"/>
    </row>
    <row r="519" spans="7:7" s="155" customFormat="1">
      <c r="G519" s="118"/>
    </row>
    <row r="520" spans="7:7" s="155" customFormat="1">
      <c r="G520" s="118"/>
    </row>
    <row r="521" spans="7:7" s="155" customFormat="1">
      <c r="G521" s="118"/>
    </row>
    <row r="522" spans="7:7" s="155" customFormat="1">
      <c r="G522" s="118"/>
    </row>
    <row r="523" spans="7:7" s="155" customFormat="1">
      <c r="G523" s="118"/>
    </row>
    <row r="524" spans="7:7" s="155" customFormat="1">
      <c r="G524" s="118"/>
    </row>
    <row r="525" spans="7:7" s="155" customFormat="1">
      <c r="G525" s="118"/>
    </row>
    <row r="526" spans="7:7" s="155" customFormat="1">
      <c r="G526" s="118"/>
    </row>
    <row r="527" spans="7:7" s="155" customFormat="1">
      <c r="G527" s="118"/>
    </row>
    <row r="528" spans="7:7" s="155" customFormat="1">
      <c r="G528" s="118"/>
    </row>
    <row r="529" spans="7:7" s="155" customFormat="1">
      <c r="G529" s="118"/>
    </row>
    <row r="530" spans="7:7" s="155" customFormat="1">
      <c r="G530" s="118"/>
    </row>
    <row r="531" spans="7:7" s="155" customFormat="1">
      <c r="G531" s="118"/>
    </row>
    <row r="532" spans="7:7" s="155" customFormat="1">
      <c r="G532" s="118"/>
    </row>
    <row r="533" spans="7:7" s="155" customFormat="1">
      <c r="G533" s="118"/>
    </row>
    <row r="534" spans="7:7" s="155" customFormat="1">
      <c r="G534" s="118"/>
    </row>
    <row r="535" spans="7:7" s="155" customFormat="1">
      <c r="G535" s="118"/>
    </row>
    <row r="536" spans="7:7" s="155" customFormat="1">
      <c r="G536" s="118"/>
    </row>
    <row r="537" spans="7:7" s="155" customFormat="1">
      <c r="G537" s="118"/>
    </row>
    <row r="538" spans="7:7" s="155" customFormat="1">
      <c r="G538" s="118"/>
    </row>
    <row r="539" spans="7:7" s="155" customFormat="1">
      <c r="G539" s="118"/>
    </row>
    <row r="540" spans="7:7" s="155" customFormat="1">
      <c r="G540" s="118"/>
    </row>
    <row r="541" spans="7:7" s="155" customFormat="1">
      <c r="G541" s="118"/>
    </row>
    <row r="542" spans="7:7" s="155" customFormat="1">
      <c r="G542" s="118"/>
    </row>
    <row r="543" spans="7:7" s="155" customFormat="1">
      <c r="G543" s="118"/>
    </row>
    <row r="544" spans="7:7" s="155" customFormat="1">
      <c r="G544" s="118"/>
    </row>
    <row r="545" spans="7:7" s="155" customFormat="1">
      <c r="G545" s="118"/>
    </row>
    <row r="546" spans="7:7" s="155" customFormat="1">
      <c r="G546" s="118"/>
    </row>
    <row r="547" spans="7:7" s="155" customFormat="1">
      <c r="G547" s="118"/>
    </row>
    <row r="548" spans="7:7" s="155" customFormat="1">
      <c r="G548" s="118"/>
    </row>
    <row r="549" spans="7:7" s="155" customFormat="1">
      <c r="G549" s="118"/>
    </row>
    <row r="550" spans="7:7" s="155" customFormat="1">
      <c r="G550" s="118"/>
    </row>
  </sheetData>
  <sheetProtection password="CC30" sheet="1" objects="1" scenarios="1"/>
  <mergeCells count="34">
    <mergeCell ref="B2:C2"/>
    <mergeCell ref="B4:F4"/>
    <mergeCell ref="B6:F6"/>
    <mergeCell ref="B7:F7"/>
    <mergeCell ref="B8:F8"/>
    <mergeCell ref="B27:F27"/>
    <mergeCell ref="B29:F29"/>
    <mergeCell ref="B30:F30"/>
    <mergeCell ref="B9:F9"/>
    <mergeCell ref="B11:F11"/>
    <mergeCell ref="B12:F12"/>
    <mergeCell ref="B13:F13"/>
    <mergeCell ref="B14:F14"/>
    <mergeCell ref="B21:F21"/>
    <mergeCell ref="B23:F23"/>
    <mergeCell ref="B24:F24"/>
    <mergeCell ref="B25:F25"/>
    <mergeCell ref="B26:F26"/>
    <mergeCell ref="B31:F31"/>
    <mergeCell ref="B32:F32"/>
    <mergeCell ref="B33:F33"/>
    <mergeCell ref="H29:K36"/>
    <mergeCell ref="H6:K9"/>
    <mergeCell ref="H11:K14"/>
    <mergeCell ref="H16:K21"/>
    <mergeCell ref="H23:K27"/>
    <mergeCell ref="B16:F16"/>
    <mergeCell ref="B34:F34"/>
    <mergeCell ref="B35:F35"/>
    <mergeCell ref="B36:F36"/>
    <mergeCell ref="B17:F17"/>
    <mergeCell ref="B18:F18"/>
    <mergeCell ref="B19:F19"/>
    <mergeCell ref="B20:F20"/>
  </mergeCells>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AM136"/>
  <sheetViews>
    <sheetView showGridLines="0" zoomScale="90" zoomScaleNormal="90" workbookViewId="0">
      <selection activeCell="AQ17" sqref="AQ17"/>
    </sheetView>
  </sheetViews>
  <sheetFormatPr baseColWidth="10" defaultRowHeight="14.4"/>
  <cols>
    <col min="1" max="1" width="2.33203125" customWidth="1"/>
    <col min="2" max="2" width="6" customWidth="1"/>
    <col min="3" max="3" width="51.6640625" customWidth="1"/>
    <col min="4" max="4" width="3" customWidth="1"/>
    <col min="5" max="5" width="25.6640625" customWidth="1"/>
    <col min="6" max="6" width="5.6640625" customWidth="1"/>
    <col min="7" max="7" width="25.6640625" customWidth="1"/>
    <col min="8" max="8" width="5.6640625" customWidth="1"/>
    <col min="9" max="9" width="25.6640625" customWidth="1"/>
    <col min="10" max="10" width="5.6640625" customWidth="1"/>
    <col min="11" max="12" width="13.33203125" customWidth="1"/>
    <col min="13" max="13" width="5.6640625" customWidth="1"/>
    <col min="14" max="14" width="25.6640625" customWidth="1"/>
    <col min="15" max="15" width="5.6640625" customWidth="1"/>
    <col min="16" max="16" width="41" customWidth="1"/>
    <col min="17" max="18" width="21.88671875" style="25" customWidth="1"/>
    <col min="19" max="19" width="8.5546875" style="25" customWidth="1"/>
    <col min="20" max="20" width="5.5546875" style="25" customWidth="1"/>
    <col min="21" max="21" width="7.33203125" style="25" customWidth="1"/>
    <col min="22" max="22" width="11.5546875" style="25"/>
    <col min="23" max="26" width="11.5546875" style="25" bestFit="1" customWidth="1"/>
    <col min="27" max="27" width="25.44140625" style="25" customWidth="1"/>
    <col min="28" max="32" width="11.5546875" style="50" bestFit="1" customWidth="1"/>
    <col min="33" max="33" width="12.33203125" style="50" bestFit="1" customWidth="1"/>
    <col min="34" max="34" width="11.5546875" style="50" bestFit="1" customWidth="1"/>
    <col min="35" max="37" width="11.5546875" style="50"/>
  </cols>
  <sheetData>
    <row r="1" spans="1:39" ht="21" customHeight="1">
      <c r="B1" s="47" t="s">
        <v>67</v>
      </c>
    </row>
    <row r="2" spans="1:39" s="31" customFormat="1" ht="43.95" customHeight="1">
      <c r="B2" s="411" t="s">
        <v>258</v>
      </c>
      <c r="C2" s="411"/>
      <c r="D2" s="411"/>
      <c r="E2" s="411"/>
      <c r="F2" s="411"/>
      <c r="G2" s="411"/>
      <c r="H2" s="411"/>
      <c r="I2" s="411"/>
      <c r="J2" s="411"/>
      <c r="P2" s="32"/>
      <c r="Q2" s="291"/>
      <c r="R2" s="291"/>
      <c r="S2" s="291"/>
      <c r="T2" s="291"/>
      <c r="U2" s="291"/>
      <c r="V2" s="291"/>
      <c r="W2" s="292"/>
      <c r="X2" s="292"/>
      <c r="Y2" s="292"/>
      <c r="Z2" s="292"/>
      <c r="AA2" s="292"/>
      <c r="AB2" s="292"/>
      <c r="AC2" s="292"/>
      <c r="AD2" s="292"/>
      <c r="AE2" s="292"/>
      <c r="AF2" s="292"/>
      <c r="AG2" s="292"/>
      <c r="AH2" s="81"/>
      <c r="AI2" s="81"/>
      <c r="AJ2" s="81"/>
      <c r="AK2" s="81"/>
    </row>
    <row r="3" spans="1:39" ht="27" customHeight="1">
      <c r="B3" s="459" t="s">
        <v>251</v>
      </c>
      <c r="C3" s="459"/>
      <c r="D3" s="410"/>
      <c r="E3" s="410"/>
      <c r="F3" s="410"/>
      <c r="G3" s="410"/>
      <c r="H3" s="410"/>
      <c r="I3" s="410"/>
      <c r="J3" s="410"/>
      <c r="P3" s="2"/>
      <c r="Q3" s="24"/>
      <c r="R3" s="24"/>
      <c r="S3" s="24"/>
      <c r="T3" s="24"/>
      <c r="U3" s="24"/>
      <c r="V3" s="24"/>
      <c r="W3" s="24"/>
      <c r="X3" s="24"/>
      <c r="Y3" s="24"/>
      <c r="Z3" s="293"/>
      <c r="AA3" s="281"/>
      <c r="AB3" s="281"/>
      <c r="AC3" s="24" t="s">
        <v>133</v>
      </c>
      <c r="AD3" s="24"/>
      <c r="AE3" s="24"/>
      <c r="AF3" s="24"/>
      <c r="AG3" s="24"/>
      <c r="AH3" s="54"/>
      <c r="AI3" s="54"/>
    </row>
    <row r="4" spans="1:39" s="3" customFormat="1" ht="10.199999999999999" customHeight="1">
      <c r="B4" s="425"/>
      <c r="C4" s="425"/>
      <c r="D4" s="425"/>
      <c r="E4" s="425"/>
      <c r="F4" s="425"/>
      <c r="G4" s="425"/>
      <c r="H4" s="425"/>
      <c r="I4" s="425"/>
      <c r="J4" s="425"/>
      <c r="K4" s="425"/>
      <c r="L4" s="425"/>
      <c r="M4" s="425"/>
      <c r="N4" s="16"/>
      <c r="O4" s="16"/>
      <c r="P4" s="16"/>
      <c r="Q4" s="24"/>
      <c r="R4" s="24"/>
      <c r="S4" s="24"/>
      <c r="T4" s="24"/>
      <c r="U4" s="24"/>
      <c r="V4" s="24"/>
      <c r="W4" s="24"/>
      <c r="X4" s="25"/>
      <c r="Y4" s="25"/>
      <c r="Z4" s="460"/>
      <c r="AA4" s="460"/>
      <c r="AB4" s="460"/>
      <c r="AC4" s="25"/>
      <c r="AD4" s="25"/>
      <c r="AE4" s="25"/>
      <c r="AF4" s="25"/>
      <c r="AG4" s="25"/>
      <c r="AH4" s="30"/>
      <c r="AI4" s="30"/>
      <c r="AJ4" s="30"/>
      <c r="AK4" s="30"/>
    </row>
    <row r="5" spans="1:39" ht="105" customHeight="1">
      <c r="A5" s="29"/>
      <c r="B5" s="425" t="s">
        <v>300</v>
      </c>
      <c r="C5" s="425"/>
      <c r="D5" s="425"/>
      <c r="E5" s="425"/>
      <c r="F5" s="425"/>
      <c r="G5" s="425"/>
      <c r="H5" s="425"/>
      <c r="I5" s="425"/>
      <c r="J5" s="425"/>
      <c r="K5" s="425"/>
      <c r="L5" s="425"/>
      <c r="M5" s="425"/>
      <c r="N5" s="425"/>
      <c r="P5" s="2"/>
      <c r="Q5" s="24"/>
      <c r="R5" s="24"/>
      <c r="S5" s="24"/>
      <c r="T5" s="24"/>
      <c r="U5" s="24"/>
      <c r="V5" s="24"/>
      <c r="W5" s="294"/>
      <c r="X5" s="125"/>
      <c r="Y5" s="125"/>
      <c r="Z5" s="460"/>
      <c r="AA5" s="460"/>
      <c r="AB5" s="460"/>
      <c r="AC5" s="24"/>
      <c r="AD5" s="24"/>
      <c r="AE5" s="25"/>
      <c r="AF5" s="25"/>
      <c r="AG5" s="25"/>
      <c r="AH5" s="25"/>
      <c r="AI5" s="25"/>
      <c r="AJ5" s="25"/>
    </row>
    <row r="6" spans="1:39" ht="10.199999999999999" customHeight="1">
      <c r="B6" s="60"/>
      <c r="C6" s="60"/>
      <c r="D6" s="102"/>
      <c r="E6" s="60"/>
      <c r="F6" s="60"/>
      <c r="G6" s="60"/>
      <c r="H6" s="60"/>
      <c r="I6" s="2"/>
      <c r="J6" s="2"/>
      <c r="K6" s="2"/>
      <c r="L6" s="2"/>
      <c r="M6" s="2"/>
      <c r="P6" s="2"/>
      <c r="Q6" s="24"/>
      <c r="R6" s="24"/>
      <c r="S6" s="24"/>
      <c r="T6" s="24"/>
      <c r="U6" s="24"/>
      <c r="V6" s="24"/>
      <c r="W6" s="24"/>
      <c r="X6" s="24"/>
      <c r="Y6" s="24"/>
      <c r="Z6" s="460"/>
      <c r="AA6" s="460"/>
      <c r="AB6" s="460"/>
      <c r="AC6" s="125"/>
      <c r="AD6" s="125"/>
      <c r="AE6" s="125"/>
      <c r="AF6" s="24"/>
      <c r="AG6" s="24"/>
      <c r="AH6" s="24"/>
      <c r="AI6" s="24"/>
      <c r="AJ6" s="25"/>
      <c r="AL6" s="17"/>
      <c r="AM6" s="17"/>
    </row>
    <row r="7" spans="1:39" ht="15.6" customHeight="1">
      <c r="B7" s="109"/>
      <c r="C7" s="417"/>
      <c r="D7" s="418"/>
      <c r="E7" s="416" t="s">
        <v>51</v>
      </c>
      <c r="F7" s="417"/>
      <c r="G7" s="417"/>
      <c r="H7" s="417"/>
      <c r="I7" s="417"/>
      <c r="J7" s="418"/>
      <c r="K7" s="18"/>
      <c r="L7" s="18"/>
      <c r="M7" s="18"/>
      <c r="N7" s="1"/>
      <c r="P7" s="2"/>
      <c r="Q7" s="24"/>
      <c r="R7" s="24"/>
      <c r="S7" s="24"/>
      <c r="T7" s="24"/>
      <c r="U7" s="24"/>
      <c r="V7" s="24"/>
      <c r="W7" s="477"/>
      <c r="X7" s="477"/>
      <c r="Y7" s="24"/>
      <c r="Z7" s="460"/>
      <c r="AA7" s="460"/>
      <c r="AB7" s="460"/>
      <c r="AC7" s="24" t="s">
        <v>26</v>
      </c>
      <c r="AD7" s="24" t="s">
        <v>24</v>
      </c>
      <c r="AE7" s="24" t="s">
        <v>25</v>
      </c>
      <c r="AF7" s="24"/>
      <c r="AG7" s="24"/>
      <c r="AH7" s="24"/>
      <c r="AI7" s="24"/>
      <c r="AJ7" s="25"/>
      <c r="AL7" s="17"/>
      <c r="AM7" s="17"/>
    </row>
    <row r="8" spans="1:39" ht="30" customHeight="1">
      <c r="B8" s="39" t="s">
        <v>1</v>
      </c>
      <c r="C8" s="498" t="s">
        <v>69</v>
      </c>
      <c r="D8" s="499"/>
      <c r="E8" s="479"/>
      <c r="F8" s="480"/>
      <c r="G8" s="480"/>
      <c r="H8" s="480"/>
      <c r="I8" s="480"/>
      <c r="J8" s="481"/>
      <c r="K8" s="18"/>
      <c r="L8" s="18"/>
      <c r="M8" s="18"/>
      <c r="N8" s="18"/>
      <c r="O8" s="18"/>
      <c r="P8" s="18"/>
      <c r="Q8" s="295"/>
      <c r="R8" s="295"/>
      <c r="S8" s="295"/>
      <c r="T8" s="295"/>
      <c r="U8" s="295"/>
      <c r="V8" s="24"/>
      <c r="W8" s="478"/>
      <c r="X8" s="478"/>
      <c r="Y8" s="186"/>
      <c r="Z8" s="296">
        <f>E8*10</f>
        <v>0</v>
      </c>
      <c r="AA8" s="297"/>
      <c r="AB8" s="186"/>
      <c r="AC8" s="186">
        <f>IF(AG8*Z8&lt;0.2,0,IF(AG8*Z8&lt;1,1,ROUND(AG8*Z8,0)))</f>
        <v>0</v>
      </c>
      <c r="AD8" s="186">
        <f>ROUND(AH8*Z8/10,0)*10</f>
        <v>0</v>
      </c>
      <c r="AE8" s="186">
        <f>AH8*Z8</f>
        <v>0</v>
      </c>
      <c r="AF8" s="24"/>
      <c r="AG8" s="24">
        <f>10/1650000</f>
        <v>6.060606060606061E-6</v>
      </c>
      <c r="AH8" s="24">
        <f>400/1650000</f>
        <v>2.4242424242424242E-4</v>
      </c>
      <c r="AI8" s="24"/>
      <c r="AJ8" s="25"/>
      <c r="AL8" s="17"/>
      <c r="AM8" s="17"/>
    </row>
    <row r="9" spans="1:39" ht="10.199999999999999" customHeight="1">
      <c r="P9" s="2"/>
      <c r="Q9" s="24"/>
      <c r="R9" s="24"/>
      <c r="S9" s="24"/>
      <c r="T9" s="24"/>
      <c r="U9" s="24"/>
      <c r="V9" s="24"/>
      <c r="W9" s="24"/>
      <c r="X9" s="24"/>
      <c r="Y9" s="24"/>
      <c r="Z9" s="24"/>
      <c r="AA9" s="24"/>
      <c r="AB9" s="24"/>
      <c r="AC9" s="298">
        <f>ROUND(Z8*AG8/0.5,0)</f>
        <v>0</v>
      </c>
      <c r="AD9" s="298">
        <f>ROUND((Z8*AH8/0.5)/10,0)*10</f>
        <v>0</v>
      </c>
      <c r="AE9" s="24"/>
      <c r="AF9" s="24"/>
      <c r="AG9" s="24"/>
      <c r="AH9" s="24"/>
      <c r="AI9" s="24"/>
      <c r="AJ9" s="25"/>
      <c r="AL9" s="17"/>
      <c r="AM9" s="17"/>
    </row>
    <row r="10" spans="1:39" ht="18" customHeight="1">
      <c r="B10" s="415" t="s">
        <v>57</v>
      </c>
      <c r="C10" s="415"/>
      <c r="D10" s="415"/>
      <c r="E10" s="415" t="s">
        <v>10</v>
      </c>
      <c r="F10" s="415"/>
      <c r="G10" s="415"/>
      <c r="H10" s="415"/>
      <c r="I10" s="415"/>
      <c r="J10" s="415"/>
      <c r="K10" s="467" t="s">
        <v>19</v>
      </c>
      <c r="L10" s="468"/>
      <c r="M10" s="468"/>
      <c r="N10" s="468"/>
      <c r="O10" s="468"/>
      <c r="P10" s="469"/>
      <c r="Q10" s="299"/>
      <c r="R10" s="299"/>
      <c r="S10" s="299"/>
      <c r="T10" s="299"/>
      <c r="U10" s="299"/>
      <c r="V10" s="300"/>
      <c r="W10" s="24"/>
      <c r="X10" s="24"/>
      <c r="Y10" s="24"/>
      <c r="Z10" s="24"/>
      <c r="AA10" s="24"/>
      <c r="AB10" s="24"/>
      <c r="AC10" s="298">
        <f>(ROUND((Z8*AG8/0.22),0))</f>
        <v>0</v>
      </c>
      <c r="AD10" s="298">
        <f>ROUND((Z8*AH8/0.22)/10,0)*10</f>
        <v>0</v>
      </c>
      <c r="AE10" s="24"/>
      <c r="AF10" s="24"/>
      <c r="AG10" s="24"/>
      <c r="AH10" s="24"/>
      <c r="AI10" s="24"/>
      <c r="AJ10" s="25"/>
      <c r="AL10" s="17"/>
      <c r="AM10" s="17"/>
    </row>
    <row r="11" spans="1:39" ht="14.4" customHeight="1">
      <c r="B11" s="415"/>
      <c r="C11" s="415"/>
      <c r="D11" s="415"/>
      <c r="E11" s="463" t="s">
        <v>39</v>
      </c>
      <c r="F11" s="464"/>
      <c r="G11" s="463" t="s">
        <v>40</v>
      </c>
      <c r="H11" s="464"/>
      <c r="I11" s="463" t="s">
        <v>41</v>
      </c>
      <c r="J11" s="464"/>
      <c r="K11" s="470"/>
      <c r="L11" s="471"/>
      <c r="M11" s="471"/>
      <c r="N11" s="471"/>
      <c r="O11" s="471"/>
      <c r="P11" s="472"/>
      <c r="Q11" s="299"/>
      <c r="R11" s="299"/>
      <c r="S11" s="500" t="s">
        <v>121</v>
      </c>
      <c r="T11" s="500"/>
      <c r="U11" s="500"/>
      <c r="V11" s="290"/>
      <c r="W11" s="24"/>
      <c r="X11" s="24"/>
      <c r="Y11" s="24"/>
      <c r="Z11" s="24"/>
      <c r="AA11" s="24"/>
      <c r="AB11" s="24"/>
      <c r="AC11" s="24"/>
      <c r="AD11" s="186"/>
      <c r="AE11" s="24"/>
      <c r="AF11" s="24"/>
      <c r="AG11" s="24"/>
      <c r="AH11" s="24"/>
      <c r="AI11" s="24"/>
      <c r="AJ11" s="25"/>
      <c r="AL11" s="17"/>
      <c r="AM11" s="17"/>
    </row>
    <row r="12" spans="1:39" ht="55.2" customHeight="1">
      <c r="B12" s="501" t="s">
        <v>2</v>
      </c>
      <c r="C12" s="487" t="s">
        <v>94</v>
      </c>
      <c r="D12" s="488"/>
      <c r="E12" s="19" t="s">
        <v>48</v>
      </c>
      <c r="F12" s="475"/>
      <c r="G12" s="19" t="s">
        <v>49</v>
      </c>
      <c r="H12" s="475"/>
      <c r="I12" s="19" t="s">
        <v>50</v>
      </c>
      <c r="J12" s="473"/>
      <c r="K12" s="502"/>
      <c r="L12" s="503"/>
      <c r="M12" s="503"/>
      <c r="N12" s="503"/>
      <c r="O12" s="503"/>
      <c r="P12" s="504"/>
      <c r="Q12" s="130"/>
      <c r="R12" s="130"/>
      <c r="S12" s="478" t="str">
        <f>IF(Z12=1,1,IF(AA12=2,2,IF(AB12=3,3,"")))</f>
        <v/>
      </c>
      <c r="T12" s="478"/>
      <c r="U12" s="478"/>
      <c r="V12" s="26" t="str">
        <f>IF(W12=FALSE,IF(X12=FALSE,IF(Y12=TRUE,3,""),2),1)</f>
        <v/>
      </c>
      <c r="W12" s="302" t="b">
        <v>0</v>
      </c>
      <c r="X12" s="302" t="b">
        <v>0</v>
      </c>
      <c r="Y12" s="302" t="b">
        <v>0</v>
      </c>
      <c r="Z12" s="26" t="str">
        <f>IF(W12=FALSE,"",1)</f>
        <v/>
      </c>
      <c r="AA12" s="26" t="str">
        <f>IF(X12=FALSE,"",2)</f>
        <v/>
      </c>
      <c r="AB12" s="26" t="str">
        <f>IF(Y12=FALSE,"",3)</f>
        <v/>
      </c>
      <c r="AC12" s="24"/>
      <c r="AD12" s="24"/>
      <c r="AE12" s="24"/>
      <c r="AF12" s="24"/>
      <c r="AG12" s="24"/>
      <c r="AH12" s="24"/>
      <c r="AI12" s="24"/>
      <c r="AJ12" s="25"/>
      <c r="AL12" s="17"/>
      <c r="AM12" s="17"/>
    </row>
    <row r="13" spans="1:39" ht="15" customHeight="1">
      <c r="B13" s="501"/>
      <c r="C13" s="489"/>
      <c r="D13" s="490"/>
      <c r="E13" s="174">
        <f>AC8</f>
        <v>0</v>
      </c>
      <c r="F13" s="476"/>
      <c r="G13" s="174">
        <f>AD8</f>
        <v>0</v>
      </c>
      <c r="H13" s="476"/>
      <c r="I13" s="174">
        <f>G13</f>
        <v>0</v>
      </c>
      <c r="J13" s="474"/>
      <c r="K13" s="505"/>
      <c r="L13" s="506"/>
      <c r="M13" s="506"/>
      <c r="N13" s="506"/>
      <c r="O13" s="506"/>
      <c r="P13" s="507"/>
      <c r="Q13" s="130"/>
      <c r="R13" s="130"/>
      <c r="S13" s="478"/>
      <c r="T13" s="478"/>
      <c r="U13" s="478"/>
      <c r="V13" s="290"/>
      <c r="W13" s="303"/>
      <c r="X13" s="303"/>
      <c r="Y13" s="303"/>
      <c r="Z13" s="26"/>
      <c r="AA13" s="26"/>
      <c r="AB13" s="26"/>
      <c r="AC13" s="24"/>
      <c r="AD13" s="24"/>
      <c r="AE13" s="24"/>
      <c r="AF13" s="24"/>
      <c r="AG13" s="24"/>
      <c r="AH13" s="24"/>
      <c r="AI13" s="24"/>
      <c r="AJ13" s="25"/>
      <c r="AL13" s="17"/>
      <c r="AM13" s="17"/>
    </row>
    <row r="14" spans="1:39" ht="46.5" customHeight="1">
      <c r="B14" s="501"/>
      <c r="C14" s="511" t="s">
        <v>145</v>
      </c>
      <c r="D14" s="512"/>
      <c r="E14" s="175" t="str">
        <f>CONCATENATE("weniger als ",AC9," MWh Stromverbrauch (öffentliches Netz) oder ",AC10," MWh Wärmeverbrauch")</f>
        <v>weniger als 0 MWh Stromverbrauch (öffentliches Netz) oder 0 MWh Wärmeverbrauch</v>
      </c>
      <c r="F14" s="176"/>
      <c r="G14" s="175" t="str">
        <f>CONCATENATE("weniger als ",AD9," MWh Stromverbrauch (öffentliches Netz) oder ",AD10," MWh Wärmeverbrauch")</f>
        <v>weniger als 0 MWh Stromverbrauch (öffentliches Netz) oder 0 MWh Wärmeverbrauch</v>
      </c>
      <c r="H14" s="177"/>
      <c r="I14" s="175" t="str">
        <f>CONCATENATE("mehr als ",AD9," MWh Stromverbrauch (öffentliches Netz) oder ",AD10," MWh Wärmeverbrauch")</f>
        <v>mehr als 0 MWh Stromverbrauch (öffentliches Netz) oder 0 MWh Wärmeverbrauch</v>
      </c>
      <c r="J14" s="178"/>
      <c r="K14" s="508"/>
      <c r="L14" s="509"/>
      <c r="M14" s="509"/>
      <c r="N14" s="509"/>
      <c r="O14" s="509"/>
      <c r="P14" s="510"/>
      <c r="Q14" s="130"/>
      <c r="R14" s="130"/>
      <c r="S14" s="186"/>
      <c r="T14" s="186"/>
      <c r="U14" s="186"/>
      <c r="V14" s="290"/>
      <c r="W14" s="303"/>
      <c r="X14" s="303"/>
      <c r="Y14" s="303"/>
      <c r="Z14" s="26"/>
      <c r="AA14" s="26"/>
      <c r="AB14" s="26"/>
      <c r="AC14" s="24"/>
      <c r="AD14" s="24"/>
      <c r="AE14" s="24"/>
      <c r="AF14" s="24"/>
      <c r="AG14" s="24"/>
      <c r="AH14" s="54"/>
      <c r="AI14" s="54"/>
      <c r="AL14" s="17"/>
      <c r="AM14" s="17"/>
    </row>
    <row r="15" spans="1:39" ht="10.199999999999999" customHeight="1">
      <c r="E15" s="22"/>
      <c r="G15" s="154"/>
      <c r="P15" s="2"/>
      <c r="Q15" s="24"/>
      <c r="R15" s="24"/>
      <c r="S15" s="24"/>
      <c r="T15" s="24"/>
      <c r="U15" s="24"/>
      <c r="V15" s="299"/>
      <c r="W15" s="24"/>
      <c r="X15" s="24"/>
      <c r="Y15" s="24"/>
      <c r="Z15" s="24"/>
      <c r="AA15" s="24"/>
      <c r="AB15" s="24"/>
      <c r="AC15" s="24"/>
      <c r="AD15" s="24"/>
      <c r="AE15" s="24"/>
      <c r="AF15" s="24"/>
      <c r="AG15" s="24"/>
      <c r="AH15" s="54"/>
      <c r="AI15" s="54"/>
      <c r="AL15" s="17"/>
      <c r="AM15" s="17"/>
    </row>
    <row r="16" spans="1:39" ht="15.6" customHeight="1">
      <c r="B16" s="491" t="s">
        <v>11</v>
      </c>
      <c r="C16" s="492"/>
      <c r="D16" s="493"/>
      <c r="E16" s="467" t="s">
        <v>10</v>
      </c>
      <c r="F16" s="468"/>
      <c r="G16" s="468"/>
      <c r="H16" s="468"/>
      <c r="I16" s="468"/>
      <c r="J16" s="468"/>
      <c r="K16" s="468"/>
      <c r="L16" s="468"/>
      <c r="M16" s="468"/>
      <c r="N16" s="468"/>
      <c r="O16" s="469"/>
      <c r="P16" s="465" t="s">
        <v>27</v>
      </c>
      <c r="Q16" s="304"/>
      <c r="R16" s="304"/>
      <c r="S16" s="304"/>
      <c r="T16" s="304"/>
      <c r="U16" s="304"/>
      <c r="V16" s="299"/>
      <c r="W16" s="24"/>
      <c r="X16" s="24"/>
      <c r="Y16" s="24"/>
      <c r="Z16" s="24"/>
      <c r="AA16" s="24"/>
      <c r="AB16" s="24"/>
      <c r="AC16" s="24"/>
      <c r="AD16" s="24"/>
      <c r="AE16" s="24"/>
      <c r="AF16" s="24"/>
      <c r="AG16" s="24"/>
      <c r="AH16" s="54"/>
      <c r="AI16" s="54"/>
      <c r="AL16" s="17"/>
      <c r="AM16" s="17"/>
    </row>
    <row r="17" spans="2:39" ht="15.6" customHeight="1">
      <c r="B17" s="494"/>
      <c r="C17" s="495"/>
      <c r="D17" s="496"/>
      <c r="E17" s="470"/>
      <c r="F17" s="471"/>
      <c r="G17" s="471"/>
      <c r="H17" s="471"/>
      <c r="I17" s="471"/>
      <c r="J17" s="471"/>
      <c r="K17" s="471"/>
      <c r="L17" s="471"/>
      <c r="M17" s="471"/>
      <c r="N17" s="471"/>
      <c r="O17" s="472"/>
      <c r="P17" s="465"/>
      <c r="Q17" s="304"/>
      <c r="R17" s="304"/>
      <c r="S17" s="304"/>
      <c r="T17" s="304"/>
      <c r="U17" s="304"/>
      <c r="V17" s="305"/>
      <c r="W17" s="466"/>
      <c r="X17" s="466"/>
      <c r="Y17" s="466"/>
      <c r="Z17" s="466"/>
      <c r="AA17" s="306"/>
      <c r="AB17" s="186"/>
      <c r="AC17" s="186"/>
      <c r="AD17" s="186"/>
      <c r="AE17" s="186"/>
      <c r="AF17" s="186"/>
      <c r="AG17" s="24"/>
      <c r="AH17" s="54"/>
      <c r="AI17" s="54"/>
      <c r="AL17" s="17"/>
      <c r="AM17" s="17"/>
    </row>
    <row r="18" spans="2:39" ht="79.95" customHeight="1">
      <c r="B18" s="39" t="s">
        <v>3</v>
      </c>
      <c r="C18" s="498" t="s">
        <v>301</v>
      </c>
      <c r="D18" s="499"/>
      <c r="E18" s="75" t="s">
        <v>302</v>
      </c>
      <c r="F18" s="76"/>
      <c r="G18" s="75" t="s">
        <v>303</v>
      </c>
      <c r="H18" s="76"/>
      <c r="I18" s="75" t="s">
        <v>125</v>
      </c>
      <c r="J18" s="76"/>
      <c r="K18" s="484" t="s">
        <v>116</v>
      </c>
      <c r="L18" s="484"/>
      <c r="M18" s="76"/>
      <c r="N18" s="75" t="s">
        <v>115</v>
      </c>
      <c r="O18" s="76"/>
      <c r="P18" s="342"/>
      <c r="Q18" s="302"/>
      <c r="R18" s="302"/>
      <c r="S18" s="302"/>
      <c r="T18" s="302"/>
      <c r="U18" s="302"/>
      <c r="V18" s="26" t="str">
        <f>IF(W18=FALSE,IF(X18=FALSE,IF(Y18=FALSE,IF(Z18=FALSE,IF(AA18=TRUE,2,""),1),0),-1),-2)</f>
        <v/>
      </c>
      <c r="W18" s="307" t="b">
        <v>0</v>
      </c>
      <c r="X18" s="307" t="b">
        <v>0</v>
      </c>
      <c r="Y18" s="307" t="b">
        <v>0</v>
      </c>
      <c r="Z18" s="307" t="b">
        <v>0</v>
      </c>
      <c r="AA18" s="308" t="b">
        <v>0</v>
      </c>
      <c r="AB18" s="26" t="str">
        <f>IF(W18=FALSE,"",-2)</f>
        <v/>
      </c>
      <c r="AC18" s="26" t="str">
        <f>IF(X18=FALSE,"",-1)</f>
        <v/>
      </c>
      <c r="AD18" s="26" t="str">
        <f>IF(Y18=FALSE,"",0)</f>
        <v/>
      </c>
      <c r="AE18" s="26" t="str">
        <f>IF(Z18=FALSE,"",1)</f>
        <v/>
      </c>
      <c r="AF18" s="26" t="str">
        <f>IF(AA18=FALSE,"",2)</f>
        <v/>
      </c>
      <c r="AG18" s="25"/>
      <c r="AH18" s="51"/>
      <c r="AI18" s="51"/>
      <c r="AJ18" s="51"/>
      <c r="AK18" s="51"/>
      <c r="AL18" s="17"/>
      <c r="AM18" s="17"/>
    </row>
    <row r="19" spans="2:39" ht="79.95" customHeight="1">
      <c r="B19" s="39" t="s">
        <v>4</v>
      </c>
      <c r="C19" s="498" t="s">
        <v>114</v>
      </c>
      <c r="D19" s="499"/>
      <c r="E19" s="75" t="s">
        <v>117</v>
      </c>
      <c r="F19" s="76"/>
      <c r="G19" s="171" t="s">
        <v>118</v>
      </c>
      <c r="H19" s="76"/>
      <c r="I19" s="168" t="s">
        <v>124</v>
      </c>
      <c r="J19" s="76"/>
      <c r="K19" s="484" t="s">
        <v>119</v>
      </c>
      <c r="L19" s="484"/>
      <c r="M19" s="76"/>
      <c r="N19" s="171" t="s">
        <v>52</v>
      </c>
      <c r="O19" s="76"/>
      <c r="P19" s="363"/>
      <c r="Q19" s="309"/>
      <c r="R19" s="309"/>
      <c r="S19" s="309"/>
      <c r="T19" s="309"/>
      <c r="U19" s="309"/>
      <c r="V19" s="26" t="str">
        <f>IF(W19=FALSE,IF(X19=FALSE,IF(Y19=FALSE,IF(Z19=FALSE,IF(AA19=TRUE,2,""),1),0),-1),-2)</f>
        <v/>
      </c>
      <c r="W19" s="307" t="b">
        <v>0</v>
      </c>
      <c r="X19" s="307" t="b">
        <v>0</v>
      </c>
      <c r="Y19" s="307" t="b">
        <v>0</v>
      </c>
      <c r="Z19" s="307" t="b">
        <v>0</v>
      </c>
      <c r="AA19" s="308" t="b">
        <v>0</v>
      </c>
      <c r="AB19" s="26" t="str">
        <f>IF(W19=FALSE,"",-2)</f>
        <v/>
      </c>
      <c r="AC19" s="26" t="str">
        <f>IF(X19=FALSE,"",-1)</f>
        <v/>
      </c>
      <c r="AD19" s="26" t="str">
        <f>IF(Y19=FALSE,"",0)</f>
        <v/>
      </c>
      <c r="AE19" s="26" t="str">
        <f>IF(Z19=FALSE,"",1)</f>
        <v/>
      </c>
      <c r="AF19" s="26" t="str">
        <f>IF(AA19=FALSE,"",2)</f>
        <v/>
      </c>
      <c r="AG19" s="25"/>
      <c r="AH19" s="51"/>
      <c r="AI19" s="51"/>
      <c r="AJ19" s="51"/>
      <c r="AK19" s="51"/>
      <c r="AL19" s="17"/>
      <c r="AM19" s="17"/>
    </row>
    <row r="20" spans="2:39" s="24" customFormat="1" ht="17.399999999999999" hidden="1" customHeight="1">
      <c r="B20" s="485" t="s">
        <v>32</v>
      </c>
      <c r="C20" s="485"/>
      <c r="D20" s="106"/>
      <c r="E20" s="486" t="s">
        <v>33</v>
      </c>
      <c r="F20" s="486"/>
      <c r="G20" s="62">
        <f>IF(K12=1,AB20*1,(IF(K12=2,AB20*2,AB20*3)))</f>
        <v>0</v>
      </c>
      <c r="H20" s="62"/>
      <c r="I20" s="62"/>
      <c r="J20" s="62"/>
      <c r="K20" s="486" t="s">
        <v>34</v>
      </c>
      <c r="L20" s="486"/>
      <c r="M20" s="486"/>
      <c r="N20" s="62">
        <f>IF(K12=1,AF20*1,(IF(K12=2,AF20*2,AF20*3)))</f>
        <v>0</v>
      </c>
      <c r="O20" s="62"/>
      <c r="P20" s="62"/>
      <c r="Q20" s="152"/>
      <c r="R20" s="152"/>
      <c r="S20" s="152"/>
      <c r="T20" s="152"/>
      <c r="U20" s="152"/>
      <c r="V20" s="152"/>
      <c r="W20" s="310"/>
      <c r="X20" s="310"/>
      <c r="Y20" s="310"/>
      <c r="Z20" s="310"/>
      <c r="AA20" s="311" t="s">
        <v>15</v>
      </c>
      <c r="AB20" s="186">
        <f>SUM(AB18:AC19)</f>
        <v>0</v>
      </c>
      <c r="AC20" s="311"/>
      <c r="AD20" s="186"/>
      <c r="AE20" s="311" t="s">
        <v>16</v>
      </c>
      <c r="AF20" s="186">
        <f>SUM(AE18:AF19)</f>
        <v>0</v>
      </c>
      <c r="AH20" s="54"/>
      <c r="AI20" s="54"/>
      <c r="AJ20" s="54"/>
      <c r="AK20" s="54"/>
    </row>
    <row r="21" spans="2:39" s="24" customFormat="1" ht="10.199999999999999" customHeight="1">
      <c r="B21" s="152"/>
      <c r="C21" s="152"/>
      <c r="D21" s="152"/>
      <c r="E21" s="163"/>
      <c r="F21" s="163"/>
      <c r="G21" s="152"/>
      <c r="H21" s="152"/>
      <c r="I21" s="152"/>
      <c r="J21" s="152"/>
      <c r="K21" s="163"/>
      <c r="L21" s="163"/>
      <c r="M21" s="163"/>
      <c r="N21" s="152"/>
      <c r="O21" s="152"/>
      <c r="P21" s="152"/>
      <c r="Q21" s="152"/>
      <c r="R21" s="152"/>
      <c r="S21" s="152"/>
      <c r="T21" s="152"/>
      <c r="U21" s="152"/>
      <c r="V21" s="152"/>
      <c r="W21" s="310"/>
      <c r="X21" s="310"/>
      <c r="Y21" s="310"/>
      <c r="Z21" s="310"/>
      <c r="AA21" s="311"/>
      <c r="AB21" s="186"/>
      <c r="AC21" s="311"/>
      <c r="AD21" s="186"/>
      <c r="AE21" s="311"/>
      <c r="AF21" s="186"/>
      <c r="AH21" s="54"/>
      <c r="AI21" s="54"/>
      <c r="AJ21" s="54"/>
      <c r="AK21" s="54"/>
    </row>
    <row r="22" spans="2:39" s="28" customFormat="1" ht="49.95" customHeight="1">
      <c r="B22" s="27"/>
      <c r="C22" s="27"/>
      <c r="E22" s="461" t="str">
        <f>IFERROR(IF(ISERROR(F132),"Bitte alle Fragen beantworten und jeweils nur EINE Antwortoption wählen!",VLOOKUP(F132,F55:J131,5,FALSE)),"")</f>
        <v/>
      </c>
      <c r="F22" s="461"/>
      <c r="G22" s="461"/>
      <c r="H22" s="461"/>
      <c r="I22" s="461"/>
      <c r="J22" s="461"/>
      <c r="K22" s="461"/>
      <c r="L22" s="461"/>
      <c r="M22" s="461"/>
      <c r="N22" s="461"/>
      <c r="O22" s="461"/>
      <c r="P22" s="27"/>
      <c r="Q22" s="152"/>
      <c r="R22" s="152"/>
      <c r="S22" s="152"/>
      <c r="T22" s="152"/>
      <c r="U22" s="152"/>
      <c r="V22" s="152"/>
      <c r="W22" s="310"/>
      <c r="X22" s="310"/>
      <c r="Y22" s="310"/>
      <c r="Z22" s="310"/>
      <c r="AA22" s="311"/>
      <c r="AB22" s="186"/>
      <c r="AC22" s="311"/>
      <c r="AD22" s="186"/>
      <c r="AE22" s="311"/>
      <c r="AF22" s="186"/>
      <c r="AG22" s="24"/>
      <c r="AH22" s="54"/>
      <c r="AI22" s="54"/>
      <c r="AJ22" s="55"/>
      <c r="AK22" s="55"/>
      <c r="AL22" s="16"/>
      <c r="AM22" s="16"/>
    </row>
    <row r="23" spans="2:39" s="28" customFormat="1" ht="10.199999999999999" customHeight="1">
      <c r="B23" s="27"/>
      <c r="C23" s="27"/>
      <c r="D23" s="27"/>
      <c r="E23" s="104"/>
      <c r="F23" s="104"/>
      <c r="G23" s="104"/>
      <c r="H23" s="104"/>
      <c r="I23" s="104"/>
      <c r="J23" s="104"/>
      <c r="K23" s="104"/>
      <c r="L23" s="104"/>
      <c r="M23" s="104"/>
      <c r="N23" s="104"/>
      <c r="O23" s="27"/>
      <c r="P23" s="27"/>
      <c r="Q23" s="152"/>
      <c r="R23" s="152"/>
      <c r="S23" s="152"/>
      <c r="T23" s="152"/>
      <c r="U23" s="152"/>
      <c r="V23" s="152"/>
      <c r="W23" s="310"/>
      <c r="X23" s="310"/>
      <c r="Y23" s="310"/>
      <c r="Z23" s="310"/>
      <c r="AA23" s="311"/>
      <c r="AB23" s="186"/>
      <c r="AC23" s="311"/>
      <c r="AD23" s="186"/>
      <c r="AE23" s="311"/>
      <c r="AF23" s="186"/>
      <c r="AG23" s="24"/>
      <c r="AH23" s="54"/>
      <c r="AI23" s="54"/>
      <c r="AJ23" s="55"/>
      <c r="AK23" s="55"/>
      <c r="AL23" s="16"/>
      <c r="AM23" s="16"/>
    </row>
    <row r="24" spans="2:39" s="110" customFormat="1" ht="24.6" customHeight="1">
      <c r="B24" s="27"/>
      <c r="C24" s="27"/>
      <c r="E24" s="462" t="str">
        <f>IF(E22="Bitte alle Fragen beantworten und jeweils nur EINE Antwortoption wählen!","",IF(E22="","",CONCATENATE("Begründung:")))</f>
        <v/>
      </c>
      <c r="F24" s="462"/>
      <c r="G24" s="462"/>
      <c r="H24" s="462"/>
      <c r="I24" s="462"/>
      <c r="J24" s="462"/>
      <c r="K24" s="462"/>
      <c r="L24" s="462"/>
      <c r="M24" s="462"/>
      <c r="N24" s="462"/>
      <c r="O24" s="462"/>
      <c r="P24" s="27"/>
      <c r="Q24" s="152"/>
      <c r="R24" s="152"/>
      <c r="S24" s="152"/>
      <c r="T24" s="152"/>
      <c r="U24" s="152"/>
      <c r="V24" s="152"/>
      <c r="W24" s="310"/>
      <c r="X24" s="310"/>
      <c r="Y24" s="310"/>
      <c r="Z24" s="310"/>
      <c r="AA24" s="311"/>
      <c r="AB24" s="186"/>
      <c r="AC24" s="311"/>
      <c r="AD24" s="186"/>
      <c r="AE24" s="311"/>
      <c r="AF24" s="186"/>
      <c r="AG24" s="276"/>
      <c r="AH24" s="113"/>
      <c r="AI24" s="113"/>
      <c r="AJ24" s="114"/>
      <c r="AK24" s="114"/>
      <c r="AL24" s="115"/>
      <c r="AM24" s="115"/>
    </row>
    <row r="25" spans="2:39" s="28" customFormat="1" ht="125.4" customHeight="1">
      <c r="B25" s="27"/>
      <c r="C25" s="27"/>
      <c r="E25" s="458" t="str">
        <f>IF(E22="Alternativenprüfung wird empfohlen ",CONCATENATE("Eine Alternativenprüfung wird empfohlen, da das Vorhaben größere Relevanz besitzt und/oder in Bezug auf Klimaschutz noch verschiedene Optimierungspotenziale vorhanden sind. ","Im Rahmen der Alternativenprüfung könnte ein Prozess"," mit relevanten Akteuren initiiert werden. Dabei können die dort aufgeführten Leitfragen/Vorgehensoptionen (siehe Tabellenblatt Alternativenprüfung) als Orientierung dienen."),IF(E22="Alternativenprüfung nicht notwendigerweise erforderlich ",CONCATENATE("Eine Alternativenprüfung ist nicht notwendigerweise erforderlich."," Das Vorhaben hat zwar gewisse (negative) Effekte auf das Klima",", dennoch handelt es sich bei dem Vorhaben um ein kleineres Vorhaben, dessen Relevanz eher gering eingeschätzt wird."," Daher wird eine Alternativenprüfung nicht dringend empfohlen. Wenn Sie Ihr Vorhaben aber trotzdem nochmals auf bisher unentdeckte Alternativen und Potenziale hin untersuchen möchten, gehen Sie weiter zum Tabellenblatt Alternativenprüfung."," Hier finden Sie weitere Instrumente und Tipps, die auch für die weitere Umsetzung Ihres Vorhabens hilfreich sein könnten."),IF(E22="Alternativenprüfung nicht notwendig ",CONCATENATE("Eine Alternativenprüfung ist NICHT notwendig, da das Vorhaben vielfach Klimaschutzaspekte berücksichtigt bzw. keine relevante Auswirkung auf das Klima hat."," Durch Sanierungsmaßnahmen wird der Energieverbrauch in der Kommune (deutlich) gesenkt bzw. durch hocheffizienten Neubau nicht deutlich erhöht."," Zudem führt das Vorhaben dazu, dass die Wärme- und Stromversorgung der Kommune weitestgehend durch erneuerbare Energien abgedeckt wird, bzw. der Anteil erneuerbarer Energien weiter ausgebaut wird."," Wenn Sie Ihr Vorhaben trotzdem nochmals auf bisher unentdeckte Alternativen und Potenziale hin untersuchen möchten, gehen Sie weiter zum Tabellenblatt Alternativenprüfung."," Hier finden Sie weitere Instrumente und Tipps, die auch für die weitere Umsetzung Ihres Vorhabens hilfreich sein könnten."),IF(E22="Alternativenprüfung notwendig ",CONCATENATE("Eine Alternativenprüfung ist notwendig, da das Vorhaben größere Relevanz hat und Klimaschutzaspekte verstärkt integriert werden sollten."," Das Vorhaben führt zu einem (deutlich) erhöhten Energieverbrauch bzw. Effizienzpotenziale werden nicht vollständig umgesetzt."," Zudem wird im Vorhaben nur ein geringer Anteil erneuerbarer Energien erreicht, was ebenfalls zur Steigerung der lokalen Emissionen führen wird. ","Es wird geraten, im Rahmen der Alternativenprüfung einen Prozess"," mit relevanten Akteuren zu initiieren und sich an den Leitfragen/Vorgehensoptionen (siehe Tabellenblatt Alternativenprüfung) zu orientieren."),IF(E22="Bitte alle Fragen beantworten und jeweils nur EINE Antwortoption wählen!","","")))))</f>
        <v/>
      </c>
      <c r="F25" s="458"/>
      <c r="G25" s="458"/>
      <c r="H25" s="458"/>
      <c r="I25" s="458"/>
      <c r="J25" s="458"/>
      <c r="K25" s="458"/>
      <c r="L25" s="458"/>
      <c r="M25" s="458"/>
      <c r="N25" s="458"/>
      <c r="O25" s="458"/>
      <c r="P25" s="27"/>
      <c r="Q25" s="152"/>
      <c r="R25" s="152"/>
      <c r="S25" s="152"/>
      <c r="T25" s="152"/>
      <c r="U25" s="152"/>
      <c r="V25" s="24"/>
      <c r="W25" s="24"/>
      <c r="X25" s="24"/>
      <c r="Y25" s="24"/>
      <c r="Z25" s="24"/>
      <c r="AA25" s="24"/>
      <c r="AB25" s="24"/>
      <c r="AC25" s="24"/>
      <c r="AD25" s="24"/>
      <c r="AE25" s="24"/>
      <c r="AF25" s="186"/>
      <c r="AG25" s="24"/>
      <c r="AH25" s="54"/>
      <c r="AI25" s="54"/>
      <c r="AJ25" s="55"/>
      <c r="AK25" s="55"/>
      <c r="AL25" s="16"/>
      <c r="AM25" s="16"/>
    </row>
    <row r="26" spans="2:39" s="28" customFormat="1" ht="10.199999999999999" customHeight="1">
      <c r="B26" s="27"/>
      <c r="C26" s="27"/>
      <c r="D26" s="27"/>
      <c r="E26" s="103"/>
      <c r="F26" s="103"/>
      <c r="G26" s="103"/>
      <c r="H26" s="103"/>
      <c r="I26" s="103"/>
      <c r="J26" s="103"/>
      <c r="K26" s="103"/>
      <c r="L26" s="103"/>
      <c r="M26" s="103"/>
      <c r="N26" s="103"/>
      <c r="O26" s="27"/>
      <c r="P26" s="27"/>
      <c r="Q26" s="152"/>
      <c r="R26" s="152"/>
      <c r="S26" s="152"/>
      <c r="T26" s="152"/>
      <c r="U26" s="152"/>
      <c r="V26" s="24"/>
      <c r="W26" s="24"/>
      <c r="X26" s="24"/>
      <c r="Y26" s="24"/>
      <c r="Z26" s="24"/>
      <c r="AA26" s="24"/>
      <c r="AB26" s="24"/>
      <c r="AC26" s="24"/>
      <c r="AD26" s="24"/>
      <c r="AE26" s="24"/>
      <c r="AF26" s="186"/>
      <c r="AG26" s="24"/>
      <c r="AH26" s="54"/>
      <c r="AI26" s="54"/>
      <c r="AJ26" s="55"/>
      <c r="AK26" s="55"/>
      <c r="AL26" s="16"/>
      <c r="AM26" s="16"/>
    </row>
    <row r="27" spans="2:39" s="28" customFormat="1" ht="74.400000000000006" customHeight="1">
      <c r="B27" s="27"/>
      <c r="C27" s="27"/>
      <c r="D27" s="497"/>
      <c r="E27" s="497"/>
      <c r="F27" s="497"/>
      <c r="G27" s="497"/>
      <c r="H27" s="497"/>
      <c r="I27" s="497"/>
      <c r="J27" s="497"/>
      <c r="K27" s="497"/>
      <c r="L27" s="497"/>
      <c r="M27" s="497"/>
      <c r="N27" s="497"/>
      <c r="O27" s="27"/>
      <c r="P27" s="27"/>
      <c r="Q27" s="152"/>
      <c r="R27" s="152"/>
      <c r="S27" s="152"/>
      <c r="T27" s="152"/>
      <c r="U27" s="152"/>
      <c r="V27" s="24"/>
      <c r="W27" s="24"/>
      <c r="X27" s="24"/>
      <c r="Y27" s="24"/>
      <c r="Z27" s="24"/>
      <c r="AA27" s="24"/>
      <c r="AB27" s="24"/>
      <c r="AC27" s="24"/>
      <c r="AD27" s="24"/>
      <c r="AE27" s="24"/>
      <c r="AF27" s="186"/>
      <c r="AG27" s="24"/>
      <c r="AH27" s="54"/>
      <c r="AI27" s="54"/>
      <c r="AJ27" s="55"/>
      <c r="AK27" s="55"/>
      <c r="AL27" s="16"/>
      <c r="AM27" s="16"/>
    </row>
    <row r="28" spans="2:39" s="28" customFormat="1" ht="39" customHeight="1">
      <c r="B28" s="27"/>
      <c r="C28" s="107" t="s">
        <v>90</v>
      </c>
      <c r="O28" s="27"/>
      <c r="P28" s="27"/>
      <c r="Q28" s="152"/>
      <c r="R28" s="152"/>
      <c r="S28" s="152"/>
      <c r="T28" s="152"/>
      <c r="U28" s="152"/>
      <c r="V28" s="24"/>
      <c r="W28" s="24"/>
      <c r="X28" s="24"/>
      <c r="Y28" s="24"/>
      <c r="Z28" s="24"/>
      <c r="AA28" s="24"/>
      <c r="AB28" s="24"/>
      <c r="AC28" s="24"/>
      <c r="AD28" s="24"/>
      <c r="AE28" s="24"/>
      <c r="AF28" s="186"/>
      <c r="AG28" s="24"/>
      <c r="AH28" s="54"/>
      <c r="AI28" s="54"/>
      <c r="AJ28" s="55"/>
      <c r="AK28" s="55"/>
      <c r="AL28" s="16"/>
      <c r="AM28" s="16"/>
    </row>
    <row r="29" spans="2:39" s="28" customFormat="1" ht="45" hidden="1" customHeight="1">
      <c r="B29" s="27"/>
      <c r="C29" s="27"/>
      <c r="O29" s="27"/>
      <c r="P29" s="27"/>
      <c r="Q29" s="152"/>
      <c r="R29" s="152"/>
      <c r="S29" s="152"/>
      <c r="T29" s="152"/>
      <c r="U29" s="152"/>
      <c r="V29" s="24"/>
      <c r="W29" s="24"/>
      <c r="X29" s="24"/>
      <c r="Y29" s="24"/>
      <c r="Z29" s="24"/>
      <c r="AA29" s="24"/>
      <c r="AB29" s="24"/>
      <c r="AC29" s="24"/>
      <c r="AD29" s="24"/>
      <c r="AE29" s="24"/>
      <c r="AF29" s="186"/>
      <c r="AG29" s="24"/>
      <c r="AH29" s="54"/>
      <c r="AI29" s="54"/>
      <c r="AJ29" s="55"/>
      <c r="AK29" s="55"/>
      <c r="AL29" s="16"/>
      <c r="AM29" s="16"/>
    </row>
    <row r="30" spans="2:39" s="28" customFormat="1" ht="45" hidden="1" customHeight="1">
      <c r="B30" s="27"/>
      <c r="C30" s="27"/>
      <c r="O30" s="27"/>
      <c r="P30" s="27"/>
      <c r="Q30" s="152"/>
      <c r="R30" s="152"/>
      <c r="S30" s="152"/>
      <c r="T30" s="152"/>
      <c r="U30" s="152"/>
      <c r="V30" s="24"/>
      <c r="W30" s="24"/>
      <c r="X30" s="24"/>
      <c r="Y30" s="24"/>
      <c r="Z30" s="24"/>
      <c r="AA30" s="24"/>
      <c r="AB30" s="24"/>
      <c r="AC30" s="24"/>
      <c r="AD30" s="24"/>
      <c r="AE30" s="24"/>
      <c r="AF30" s="186"/>
      <c r="AG30" s="24"/>
      <c r="AH30" s="54"/>
      <c r="AI30" s="54"/>
      <c r="AJ30" s="55"/>
      <c r="AK30" s="55"/>
      <c r="AL30" s="16"/>
      <c r="AM30" s="16"/>
    </row>
    <row r="31" spans="2:39" s="110" customFormat="1" ht="33.6" customHeight="1">
      <c r="B31" s="27"/>
      <c r="C31" s="27"/>
      <c r="O31" s="27"/>
      <c r="P31" s="27"/>
      <c r="Q31" s="152"/>
      <c r="R31" s="152"/>
      <c r="S31" s="152"/>
      <c r="T31" s="152"/>
      <c r="U31" s="152"/>
      <c r="V31" s="152"/>
      <c r="W31" s="310"/>
      <c r="X31" s="310"/>
      <c r="Y31" s="310"/>
      <c r="Z31" s="310"/>
      <c r="AA31" s="311"/>
      <c r="AB31" s="186"/>
      <c r="AC31" s="311"/>
      <c r="AD31" s="186"/>
      <c r="AE31" s="311"/>
      <c r="AF31" s="186"/>
      <c r="AG31" s="276"/>
      <c r="AH31" s="113"/>
      <c r="AI31" s="113"/>
      <c r="AJ31" s="114"/>
      <c r="AK31" s="114"/>
      <c r="AL31" s="115"/>
      <c r="AM31" s="115"/>
    </row>
    <row r="32" spans="2:39" s="110" customFormat="1" ht="54" customHeight="1">
      <c r="B32" s="27"/>
      <c r="C32" s="27"/>
      <c r="O32" s="27"/>
      <c r="P32" s="27"/>
      <c r="Q32" s="152"/>
      <c r="R32" s="152"/>
      <c r="S32" s="152"/>
      <c r="T32" s="152"/>
      <c r="U32" s="152"/>
      <c r="V32" s="152"/>
      <c r="W32" s="310" t="s">
        <v>12</v>
      </c>
      <c r="X32" s="310" t="s">
        <v>13</v>
      </c>
      <c r="Y32" s="310"/>
      <c r="Z32" s="310"/>
      <c r="AA32" s="311"/>
      <c r="AB32" s="186"/>
      <c r="AC32" s="311"/>
      <c r="AD32" s="186"/>
      <c r="AE32" s="311"/>
      <c r="AF32" s="186"/>
      <c r="AG32" s="276"/>
      <c r="AH32" s="113"/>
      <c r="AI32" s="113"/>
      <c r="AJ32" s="114"/>
      <c r="AK32" s="114"/>
      <c r="AL32" s="115"/>
      <c r="AM32" s="115"/>
    </row>
    <row r="33" spans="2:39" s="110" customFormat="1" ht="10.199999999999999" customHeight="1">
      <c r="B33" s="27"/>
      <c r="C33" s="27"/>
      <c r="O33" s="27"/>
      <c r="P33" s="27"/>
      <c r="Q33" s="152"/>
      <c r="R33" s="152"/>
      <c r="S33" s="152"/>
      <c r="T33" s="152"/>
      <c r="U33" s="152"/>
      <c r="V33" s="152"/>
      <c r="W33" s="310"/>
      <c r="X33" s="310"/>
      <c r="Y33" s="310"/>
      <c r="Z33" s="310"/>
      <c r="AA33" s="311"/>
      <c r="AB33" s="186"/>
      <c r="AC33" s="311"/>
      <c r="AD33" s="186"/>
      <c r="AE33" s="311"/>
      <c r="AF33" s="186"/>
      <c r="AG33" s="276"/>
      <c r="AH33" s="114"/>
      <c r="AI33" s="114"/>
      <c r="AJ33" s="114"/>
      <c r="AK33" s="114"/>
      <c r="AL33" s="115"/>
      <c r="AM33" s="115"/>
    </row>
    <row r="34" spans="2:39" s="110" customFormat="1" ht="28.95" customHeight="1">
      <c r="B34" s="27"/>
      <c r="C34" s="27"/>
      <c r="O34" s="27"/>
      <c r="P34" s="27"/>
      <c r="Q34" s="152"/>
      <c r="R34" s="152"/>
      <c r="S34" s="152"/>
      <c r="T34" s="152"/>
      <c r="U34" s="152"/>
      <c r="V34" s="152"/>
      <c r="W34" s="310"/>
      <c r="X34" s="310"/>
      <c r="Y34" s="310"/>
      <c r="Z34" s="310"/>
      <c r="AA34" s="311"/>
      <c r="AB34" s="186"/>
      <c r="AC34" s="311"/>
      <c r="AD34" s="186"/>
      <c r="AE34" s="311"/>
      <c r="AF34" s="186"/>
      <c r="AG34" s="276"/>
      <c r="AH34" s="113"/>
      <c r="AI34" s="113"/>
      <c r="AJ34" s="114"/>
      <c r="AK34" s="114"/>
      <c r="AL34" s="115"/>
      <c r="AM34" s="115"/>
    </row>
    <row r="35" spans="2:39" s="110" customFormat="1" ht="37.200000000000003" customHeight="1">
      <c r="B35" s="27"/>
      <c r="C35" s="27"/>
      <c r="O35" s="27"/>
      <c r="P35" s="27"/>
      <c r="Q35" s="152"/>
      <c r="R35" s="152"/>
      <c r="S35" s="152"/>
      <c r="T35" s="152"/>
      <c r="U35" s="152"/>
      <c r="V35" s="152"/>
      <c r="W35" s="310"/>
      <c r="X35" s="310"/>
      <c r="Y35" s="310"/>
      <c r="Z35" s="310"/>
      <c r="AA35" s="311"/>
      <c r="AB35" s="186"/>
      <c r="AC35" s="311"/>
      <c r="AD35" s="186"/>
      <c r="AE35" s="311"/>
      <c r="AF35" s="186"/>
      <c r="AG35" s="276"/>
      <c r="AH35" s="113"/>
      <c r="AI35" s="113"/>
      <c r="AJ35" s="114"/>
      <c r="AK35" s="114"/>
      <c r="AL35" s="115"/>
      <c r="AM35" s="115"/>
    </row>
    <row r="36" spans="2:39" s="110" customFormat="1" ht="176.4" customHeight="1">
      <c r="B36" s="27"/>
      <c r="C36" s="27"/>
      <c r="O36" s="27"/>
      <c r="P36" s="27"/>
      <c r="Q36" s="152"/>
      <c r="R36" s="152"/>
      <c r="S36" s="152"/>
      <c r="T36" s="152"/>
      <c r="U36" s="152"/>
      <c r="V36" s="152"/>
      <c r="W36" s="310"/>
      <c r="X36" s="310"/>
      <c r="Y36" s="310"/>
      <c r="Z36" s="310"/>
      <c r="AA36" s="311"/>
      <c r="AB36" s="186"/>
      <c r="AC36" s="311"/>
      <c r="AD36" s="186"/>
      <c r="AE36" s="311"/>
      <c r="AF36" s="186"/>
      <c r="AG36" s="276"/>
      <c r="AH36" s="113"/>
      <c r="AI36" s="113"/>
      <c r="AJ36" s="114"/>
      <c r="AK36" s="114"/>
      <c r="AL36" s="115"/>
      <c r="AM36" s="115"/>
    </row>
    <row r="37" spans="2:39" s="110" customFormat="1" ht="10.199999999999999" customHeight="1">
      <c r="B37" s="27"/>
      <c r="C37" s="27"/>
      <c r="O37" s="27"/>
      <c r="P37" s="27"/>
      <c r="Q37" s="152"/>
      <c r="R37" s="152"/>
      <c r="S37" s="152"/>
      <c r="T37" s="152"/>
      <c r="U37" s="152"/>
      <c r="V37" s="152"/>
      <c r="W37" s="310"/>
      <c r="X37" s="310"/>
      <c r="Y37" s="310"/>
      <c r="Z37" s="310"/>
      <c r="AA37" s="311"/>
      <c r="AB37" s="186"/>
      <c r="AC37" s="311"/>
      <c r="AD37" s="186"/>
      <c r="AE37" s="311"/>
      <c r="AF37" s="186"/>
      <c r="AG37" s="276"/>
      <c r="AH37" s="113"/>
      <c r="AI37" s="113"/>
      <c r="AJ37" s="114"/>
      <c r="AK37" s="114"/>
      <c r="AL37" s="115"/>
      <c r="AM37" s="115"/>
    </row>
    <row r="38" spans="2:39" s="110" customFormat="1" ht="32.4" customHeight="1">
      <c r="B38" s="27"/>
      <c r="C38" s="27"/>
      <c r="O38" s="27"/>
      <c r="P38" s="27"/>
      <c r="Q38" s="152"/>
      <c r="R38" s="152"/>
      <c r="S38" s="152"/>
      <c r="T38" s="152"/>
      <c r="U38" s="152"/>
      <c r="V38" s="152"/>
      <c r="W38" s="310"/>
      <c r="X38" s="310"/>
      <c r="Y38" s="310"/>
      <c r="Z38" s="310"/>
      <c r="AA38" s="311"/>
      <c r="AB38" s="186"/>
      <c r="AC38" s="311"/>
      <c r="AD38" s="186"/>
      <c r="AE38" s="311"/>
      <c r="AF38" s="186"/>
      <c r="AG38" s="276"/>
      <c r="AH38" s="113"/>
      <c r="AI38" s="113"/>
      <c r="AJ38" s="114"/>
      <c r="AK38" s="114"/>
      <c r="AL38" s="115"/>
      <c r="AM38" s="115"/>
    </row>
    <row r="39" spans="2:39" s="110" customFormat="1" ht="34.950000000000003" customHeight="1">
      <c r="B39" s="27"/>
      <c r="C39" s="27"/>
      <c r="O39" s="27"/>
      <c r="P39" s="27"/>
      <c r="Q39" s="152"/>
      <c r="R39" s="152"/>
      <c r="S39" s="152"/>
      <c r="T39" s="152"/>
      <c r="U39" s="152"/>
      <c r="V39" s="152"/>
      <c r="W39" s="310"/>
      <c r="X39" s="310"/>
      <c r="Y39" s="310"/>
      <c r="Z39" s="310"/>
      <c r="AA39" s="311"/>
      <c r="AB39" s="186"/>
      <c r="AC39" s="311"/>
      <c r="AD39" s="186"/>
      <c r="AE39" s="311"/>
      <c r="AF39" s="186"/>
      <c r="AG39" s="276"/>
      <c r="AH39" s="113"/>
      <c r="AI39" s="113"/>
      <c r="AJ39" s="114"/>
      <c r="AK39" s="114"/>
      <c r="AL39" s="115"/>
      <c r="AM39" s="115"/>
    </row>
    <row r="40" spans="2:39" s="110" customFormat="1" ht="174" customHeight="1">
      <c r="B40" s="27"/>
      <c r="C40" s="27"/>
      <c r="O40" s="27"/>
      <c r="P40" s="27"/>
      <c r="Q40" s="152"/>
      <c r="R40" s="152"/>
      <c r="S40" s="152"/>
      <c r="T40" s="152"/>
      <c r="U40" s="152"/>
      <c r="V40" s="152"/>
      <c r="W40" s="310"/>
      <c r="X40" s="310"/>
      <c r="Y40" s="310"/>
      <c r="Z40" s="310"/>
      <c r="AA40" s="311"/>
      <c r="AB40" s="186"/>
      <c r="AC40" s="311"/>
      <c r="AD40" s="186"/>
      <c r="AE40" s="311"/>
      <c r="AF40" s="186"/>
      <c r="AG40" s="276"/>
      <c r="AH40" s="113"/>
      <c r="AI40" s="113"/>
      <c r="AJ40" s="114"/>
      <c r="AK40" s="114"/>
      <c r="AL40" s="115"/>
      <c r="AM40" s="115"/>
    </row>
    <row r="41" spans="2:39" s="110" customFormat="1" ht="10.199999999999999" customHeight="1">
      <c r="B41" s="27"/>
      <c r="C41" s="27"/>
      <c r="O41" s="27"/>
      <c r="P41" s="27"/>
      <c r="Q41" s="152"/>
      <c r="R41" s="152"/>
      <c r="S41" s="152"/>
      <c r="T41" s="152"/>
      <c r="U41" s="152"/>
      <c r="V41" s="152"/>
      <c r="W41" s="310"/>
      <c r="X41" s="310"/>
      <c r="Y41" s="310"/>
      <c r="Z41" s="310"/>
      <c r="AA41" s="311"/>
      <c r="AB41" s="186"/>
      <c r="AC41" s="311"/>
      <c r="AD41" s="186"/>
      <c r="AE41" s="311"/>
      <c r="AF41" s="186"/>
      <c r="AG41" s="276"/>
      <c r="AH41" s="113"/>
      <c r="AI41" s="113"/>
      <c r="AJ41" s="114"/>
      <c r="AK41" s="114"/>
      <c r="AL41" s="115"/>
      <c r="AM41" s="115"/>
    </row>
    <row r="42" spans="2:39" s="110" customFormat="1" ht="38.4" customHeight="1">
      <c r="B42" s="27"/>
      <c r="C42" s="27"/>
      <c r="O42" s="27"/>
      <c r="P42" s="27"/>
      <c r="Q42" s="152"/>
      <c r="R42" s="152"/>
      <c r="S42" s="152"/>
      <c r="T42" s="152"/>
      <c r="U42" s="152"/>
      <c r="V42" s="152"/>
      <c r="W42" s="310"/>
      <c r="X42" s="310"/>
      <c r="Y42" s="310"/>
      <c r="Z42" s="310"/>
      <c r="AA42" s="311"/>
      <c r="AB42" s="186"/>
      <c r="AC42" s="311"/>
      <c r="AD42" s="186"/>
      <c r="AE42" s="311"/>
      <c r="AF42" s="186"/>
      <c r="AG42" s="276"/>
      <c r="AH42" s="113"/>
      <c r="AI42" s="113"/>
      <c r="AJ42" s="114"/>
      <c r="AK42" s="114"/>
      <c r="AL42" s="115"/>
      <c r="AM42" s="115"/>
    </row>
    <row r="43" spans="2:39" s="110" customFormat="1" ht="44.4" customHeight="1">
      <c r="B43" s="27"/>
      <c r="C43" s="27"/>
      <c r="O43" s="27"/>
      <c r="P43" s="27"/>
      <c r="Q43" s="152"/>
      <c r="R43" s="152"/>
      <c r="S43" s="152"/>
      <c r="T43" s="152"/>
      <c r="U43" s="152"/>
      <c r="V43" s="152"/>
      <c r="W43" s="310"/>
      <c r="X43" s="310"/>
      <c r="Y43" s="310"/>
      <c r="Z43" s="310"/>
      <c r="AA43" s="311"/>
      <c r="AB43" s="186"/>
      <c r="AC43" s="311"/>
      <c r="AD43" s="186"/>
      <c r="AE43" s="311"/>
      <c r="AF43" s="186"/>
      <c r="AG43" s="276"/>
      <c r="AH43" s="113"/>
      <c r="AI43" s="113"/>
      <c r="AJ43" s="114"/>
      <c r="AK43" s="114"/>
      <c r="AL43" s="115"/>
      <c r="AM43" s="115"/>
    </row>
    <row r="44" spans="2:39" s="29" customFormat="1" ht="285.60000000000002" customHeight="1">
      <c r="B44" s="116"/>
      <c r="C44" s="116"/>
      <c r="E44" s="283"/>
      <c r="F44" s="283"/>
      <c r="G44" s="283"/>
      <c r="H44" s="283"/>
      <c r="I44" s="283"/>
      <c r="J44" s="283"/>
      <c r="K44" s="283"/>
      <c r="L44" s="283"/>
      <c r="M44" s="283"/>
      <c r="N44" s="283"/>
      <c r="P44" s="118"/>
      <c r="Q44" s="276"/>
      <c r="R44" s="276"/>
      <c r="S44" s="276"/>
      <c r="T44" s="276"/>
      <c r="U44" s="276"/>
      <c r="V44" s="152"/>
      <c r="W44" s="310" t="b">
        <v>0</v>
      </c>
      <c r="X44" s="310" t="b">
        <v>1</v>
      </c>
      <c r="Y44" s="482" t="str">
        <f>IF(W44=TRUE,"Es wurden offensichtlich alle Alternativen bei der Planung überprüft. Bitte begründen Sie für die Beschlussvorlage, warum klimaschonendere Alternativen nicht verwendet werden konnten.",IF(X44=TRUE,"Bitte überprüfen Sie Ihr Vorhaben auf mögliche Alternativen hin (Bsp. Energieeffizienter Bauen, Möglichkeiten zum Ausbau Erneuerbarer Energien)
oder begründen Sie ausführlich, warum andere Alternativen nicht in Betracht gezogen wurden/werden konnten.",""))</f>
        <v>Bitte überprüfen Sie Ihr Vorhaben auf mögliche Alternativen hin (Bsp. Energieeffizienter Bauen, Möglichkeiten zum Ausbau Erneuerbarer Energien)
oder begründen Sie ausführlich, warum andere Alternativen nicht in Betracht gezogen wurden/werden konnten.</v>
      </c>
      <c r="Z44" s="482"/>
      <c r="AA44" s="482"/>
      <c r="AB44" s="276"/>
      <c r="AC44" s="276"/>
      <c r="AD44" s="276"/>
      <c r="AE44" s="276"/>
      <c r="AF44" s="276"/>
      <c r="AG44" s="276"/>
      <c r="AH44" s="113"/>
      <c r="AI44" s="113"/>
      <c r="AJ44" s="101"/>
      <c r="AK44" s="101"/>
    </row>
    <row r="45" spans="2:39" s="29" customFormat="1" ht="10.199999999999999" customHeight="1">
      <c r="B45" s="116"/>
      <c r="C45" s="116"/>
      <c r="E45" s="283"/>
      <c r="F45" s="283"/>
      <c r="G45" s="283"/>
      <c r="H45" s="283"/>
      <c r="I45" s="283"/>
      <c r="J45" s="283"/>
      <c r="K45" s="283"/>
      <c r="L45" s="283"/>
      <c r="M45" s="283"/>
      <c r="N45" s="283"/>
      <c r="P45" s="118"/>
      <c r="Q45" s="276"/>
      <c r="R45" s="276"/>
      <c r="S45" s="276"/>
      <c r="T45" s="276"/>
      <c r="U45" s="276"/>
      <c r="V45" s="152"/>
      <c r="W45" s="310"/>
      <c r="X45" s="310"/>
      <c r="Y45" s="312"/>
      <c r="Z45" s="312"/>
      <c r="AA45" s="312"/>
      <c r="AB45" s="276"/>
      <c r="AC45" s="276"/>
      <c r="AD45" s="276"/>
      <c r="AE45" s="276"/>
      <c r="AF45" s="276"/>
      <c r="AG45" s="276"/>
      <c r="AH45" s="113"/>
      <c r="AI45" s="113"/>
      <c r="AJ45" s="101"/>
      <c r="AK45" s="101"/>
    </row>
    <row r="46" spans="2:39" s="29" customFormat="1" ht="34.950000000000003" customHeight="1">
      <c r="B46" s="116"/>
      <c r="C46" s="116"/>
      <c r="E46" s="283"/>
      <c r="F46" s="283"/>
      <c r="G46" s="283"/>
      <c r="H46" s="283"/>
      <c r="I46" s="283"/>
      <c r="J46" s="283"/>
      <c r="K46" s="283"/>
      <c r="L46" s="283"/>
      <c r="M46" s="283"/>
      <c r="N46" s="283"/>
      <c r="P46" s="118"/>
      <c r="Q46" s="276"/>
      <c r="R46" s="276"/>
      <c r="S46" s="276"/>
      <c r="T46" s="276"/>
      <c r="U46" s="276"/>
      <c r="V46" s="152"/>
      <c r="W46" s="310"/>
      <c r="X46" s="310"/>
      <c r="Y46" s="312"/>
      <c r="Z46" s="312"/>
      <c r="AA46" s="312"/>
      <c r="AB46" s="276"/>
      <c r="AC46" s="276"/>
      <c r="AD46" s="276"/>
      <c r="AE46" s="276"/>
      <c r="AF46" s="276"/>
      <c r="AG46" s="276"/>
      <c r="AH46" s="113"/>
      <c r="AI46" s="113"/>
      <c r="AJ46" s="101"/>
      <c r="AK46" s="101"/>
    </row>
    <row r="47" spans="2:39" s="29" customFormat="1" ht="177" customHeight="1">
      <c r="B47" s="116"/>
      <c r="C47" s="116"/>
      <c r="E47" s="283"/>
      <c r="F47" s="283"/>
      <c r="G47" s="283"/>
      <c r="H47" s="283"/>
      <c r="I47" s="283"/>
      <c r="J47" s="283"/>
      <c r="K47" s="283"/>
      <c r="L47" s="283"/>
      <c r="M47" s="283"/>
      <c r="N47" s="283"/>
      <c r="P47" s="118"/>
      <c r="Q47" s="276"/>
      <c r="R47" s="276"/>
      <c r="S47" s="276"/>
      <c r="T47" s="276"/>
      <c r="U47" s="276"/>
      <c r="V47" s="152"/>
      <c r="W47" s="310"/>
      <c r="X47" s="310"/>
      <c r="Y47" s="312"/>
      <c r="Z47" s="312"/>
      <c r="AA47" s="312"/>
      <c r="AB47" s="276"/>
      <c r="AC47" s="276"/>
      <c r="AD47" s="276"/>
      <c r="AE47" s="276"/>
      <c r="AF47" s="276"/>
      <c r="AG47" s="276"/>
      <c r="AH47" s="113"/>
      <c r="AI47" s="113"/>
      <c r="AJ47" s="101"/>
      <c r="AK47" s="101"/>
    </row>
    <row r="48" spans="2:39" s="117" customFormat="1" ht="84" customHeight="1">
      <c r="B48" s="120"/>
      <c r="C48" s="274"/>
      <c r="D48" s="152"/>
      <c r="E48" s="275"/>
      <c r="F48" s="275"/>
      <c r="G48" s="275"/>
      <c r="H48" s="275"/>
      <c r="I48" s="275"/>
      <c r="J48" s="275"/>
      <c r="K48" s="275"/>
      <c r="L48" s="275"/>
      <c r="M48" s="275"/>
      <c r="N48" s="275"/>
      <c r="O48" s="126"/>
      <c r="P48" s="276"/>
      <c r="Q48" s="276"/>
      <c r="R48" s="276"/>
      <c r="S48" s="276"/>
      <c r="T48" s="276"/>
      <c r="U48" s="276"/>
      <c r="V48" s="152"/>
      <c r="W48" s="310"/>
      <c r="X48" s="310"/>
      <c r="Y48" s="312"/>
      <c r="Z48" s="312"/>
      <c r="AA48" s="312"/>
      <c r="AB48" s="276"/>
      <c r="AC48" s="276"/>
      <c r="AD48" s="276"/>
      <c r="AE48" s="276"/>
      <c r="AF48" s="276"/>
      <c r="AG48" s="276"/>
      <c r="AH48" s="114"/>
      <c r="AI48" s="114"/>
      <c r="AJ48" s="122"/>
      <c r="AK48" s="122"/>
    </row>
    <row r="49" spans="2:37" s="117" customFormat="1" ht="84" customHeight="1">
      <c r="B49" s="120"/>
      <c r="C49" s="274"/>
      <c r="D49" s="152"/>
      <c r="E49" s="275"/>
      <c r="F49" s="275"/>
      <c r="G49" s="275"/>
      <c r="H49" s="275"/>
      <c r="I49" s="275"/>
      <c r="J49" s="275"/>
      <c r="K49" s="275"/>
      <c r="L49" s="275"/>
      <c r="M49" s="275"/>
      <c r="N49" s="275"/>
      <c r="O49" s="126"/>
      <c r="P49" s="276"/>
      <c r="Q49" s="276"/>
      <c r="R49" s="276"/>
      <c r="S49" s="276"/>
      <c r="T49" s="276"/>
      <c r="U49" s="276"/>
      <c r="V49" s="152"/>
      <c r="W49" s="310"/>
      <c r="X49" s="310"/>
      <c r="Y49" s="312"/>
      <c r="Z49" s="312"/>
      <c r="AA49" s="312"/>
      <c r="AB49" s="276"/>
      <c r="AC49" s="276"/>
      <c r="AD49" s="276"/>
      <c r="AE49" s="276"/>
      <c r="AF49" s="276"/>
      <c r="AG49" s="276"/>
      <c r="AH49" s="114"/>
      <c r="AI49" s="114"/>
      <c r="AJ49" s="122"/>
      <c r="AK49" s="122"/>
    </row>
    <row r="50" spans="2:37" s="117" customFormat="1" ht="84" customHeight="1">
      <c r="B50" s="120"/>
      <c r="C50" s="274"/>
      <c r="D50" s="152"/>
      <c r="E50" s="275"/>
      <c r="F50" s="275"/>
      <c r="G50" s="275"/>
      <c r="H50" s="275"/>
      <c r="I50" s="275"/>
      <c r="J50" s="275"/>
      <c r="K50" s="275"/>
      <c r="L50" s="275"/>
      <c r="M50" s="275"/>
      <c r="N50" s="275"/>
      <c r="O50" s="126"/>
      <c r="P50" s="276"/>
      <c r="Q50" s="276"/>
      <c r="R50" s="276"/>
      <c r="S50" s="276"/>
      <c r="T50" s="276"/>
      <c r="U50" s="276"/>
      <c r="V50" s="152"/>
      <c r="W50" s="310"/>
      <c r="X50" s="310"/>
      <c r="Y50" s="312"/>
      <c r="Z50" s="312"/>
      <c r="AA50" s="312"/>
      <c r="AB50" s="276"/>
      <c r="AC50" s="276"/>
      <c r="AD50" s="276"/>
      <c r="AE50" s="276"/>
      <c r="AF50" s="276"/>
      <c r="AG50" s="276"/>
      <c r="AH50" s="114"/>
      <c r="AI50" s="114"/>
      <c r="AJ50" s="122"/>
      <c r="AK50" s="122"/>
    </row>
    <row r="51" spans="2:37" s="117" customFormat="1" ht="84" customHeight="1">
      <c r="B51" s="120"/>
      <c r="C51" s="274"/>
      <c r="D51" s="152"/>
      <c r="E51" s="275"/>
      <c r="F51" s="275"/>
      <c r="G51" s="275"/>
      <c r="H51" s="275"/>
      <c r="I51" s="275"/>
      <c r="J51" s="275"/>
      <c r="K51" s="275"/>
      <c r="L51" s="275"/>
      <c r="M51" s="275"/>
      <c r="N51" s="275"/>
      <c r="O51" s="126"/>
      <c r="P51" s="276"/>
      <c r="Q51" s="276"/>
      <c r="R51" s="276"/>
      <c r="S51" s="276"/>
      <c r="T51" s="276"/>
      <c r="U51" s="276"/>
      <c r="V51" s="152"/>
      <c r="W51" s="310"/>
      <c r="X51" s="310"/>
      <c r="Y51" s="312"/>
      <c r="Z51" s="312"/>
      <c r="AA51" s="312"/>
      <c r="AB51" s="276"/>
      <c r="AC51" s="276"/>
      <c r="AD51" s="276"/>
      <c r="AE51" s="276"/>
      <c r="AF51" s="276"/>
      <c r="AG51" s="276"/>
      <c r="AH51" s="114"/>
      <c r="AI51" s="114"/>
      <c r="AJ51" s="122"/>
      <c r="AK51" s="122"/>
    </row>
    <row r="52" spans="2:37" ht="15.6">
      <c r="B52" s="4"/>
      <c r="C52" s="277"/>
      <c r="D52" s="277"/>
      <c r="E52" s="284"/>
      <c r="F52" s="285" t="s">
        <v>70</v>
      </c>
      <c r="G52" s="286"/>
      <c r="H52" s="286"/>
      <c r="I52" s="286"/>
      <c r="J52" s="24"/>
      <c r="K52" s="24"/>
      <c r="L52" s="24"/>
      <c r="M52" s="24"/>
      <c r="N52" s="24"/>
      <c r="O52" s="25"/>
      <c r="P52" s="24"/>
      <c r="Q52" s="24"/>
      <c r="R52" s="24"/>
      <c r="S52" s="24"/>
      <c r="T52" s="24"/>
      <c r="U52" s="24"/>
      <c r="V52" s="152"/>
      <c r="W52" s="310"/>
      <c r="X52" s="310"/>
      <c r="Y52" s="310"/>
      <c r="Z52" s="310"/>
      <c r="AA52" s="311"/>
    </row>
    <row r="53" spans="2:37" ht="15.6">
      <c r="B53" s="4"/>
      <c r="C53" s="277"/>
      <c r="D53" s="277"/>
      <c r="E53" s="284"/>
      <c r="F53" s="284"/>
      <c r="G53" s="24"/>
      <c r="H53" s="24"/>
      <c r="I53" s="24"/>
      <c r="J53" s="24"/>
      <c r="K53" s="24"/>
      <c r="L53" s="24"/>
      <c r="M53" s="24"/>
      <c r="N53" s="24"/>
      <c r="O53" s="25"/>
      <c r="P53" s="24"/>
      <c r="Q53" s="24"/>
      <c r="R53" s="24"/>
      <c r="S53" s="24"/>
      <c r="T53" s="24"/>
      <c r="U53" s="24"/>
      <c r="V53" s="24"/>
    </row>
    <row r="54" spans="2:37" s="42" customFormat="1" ht="67.95" customHeight="1">
      <c r="B54" s="41"/>
      <c r="C54" s="278"/>
      <c r="D54" s="278"/>
      <c r="E54" s="279"/>
      <c r="F54" s="279" t="s">
        <v>64</v>
      </c>
      <c r="G54" s="287" t="s">
        <v>35</v>
      </c>
      <c r="H54" s="288" t="s">
        <v>37</v>
      </c>
      <c r="I54" s="288" t="s">
        <v>36</v>
      </c>
      <c r="J54" s="483" t="s">
        <v>46</v>
      </c>
      <c r="K54" s="483"/>
      <c r="L54" s="483"/>
      <c r="M54" s="290"/>
      <c r="N54" s="290"/>
      <c r="O54" s="280"/>
      <c r="P54" s="280"/>
      <c r="Q54" s="280"/>
      <c r="R54" s="280"/>
      <c r="S54" s="280"/>
      <c r="T54" s="280"/>
      <c r="U54" s="280"/>
      <c r="V54" s="290"/>
      <c r="W54" s="280"/>
      <c r="X54" s="280"/>
      <c r="Y54" s="280"/>
      <c r="Z54" s="280"/>
      <c r="AA54" s="280"/>
      <c r="AB54" s="100"/>
      <c r="AC54" s="100"/>
      <c r="AD54" s="100"/>
      <c r="AE54" s="100"/>
      <c r="AF54" s="100"/>
      <c r="AG54" s="100"/>
      <c r="AH54" s="100"/>
      <c r="AI54" s="100"/>
      <c r="AJ54" s="100"/>
      <c r="AK54" s="100"/>
    </row>
    <row r="55" spans="2:37" ht="15" customHeight="1">
      <c r="C55" s="25"/>
      <c r="D55" s="25"/>
      <c r="E55" s="281"/>
      <c r="F55" s="281">
        <v>1</v>
      </c>
      <c r="G55" s="281">
        <v>1</v>
      </c>
      <c r="H55" s="125">
        <v>-2</v>
      </c>
      <c r="I55" s="125">
        <v>-2</v>
      </c>
      <c r="J55" s="282" t="s">
        <v>53</v>
      </c>
      <c r="K55" s="282"/>
      <c r="L55" s="282"/>
      <c r="M55" s="24"/>
      <c r="N55" s="24"/>
      <c r="O55" s="25"/>
      <c r="P55" s="25"/>
      <c r="V55" s="24"/>
    </row>
    <row r="56" spans="2:37">
      <c r="C56" s="25"/>
      <c r="D56" s="25"/>
      <c r="E56" s="281"/>
      <c r="F56" s="281">
        <v>2</v>
      </c>
      <c r="G56" s="281">
        <v>1</v>
      </c>
      <c r="H56" s="125">
        <v>-2</v>
      </c>
      <c r="I56" s="125">
        <v>-1</v>
      </c>
      <c r="J56" s="282" t="s">
        <v>53</v>
      </c>
      <c r="K56" s="282"/>
      <c r="L56" s="282"/>
      <c r="M56" s="24"/>
      <c r="N56" s="24"/>
      <c r="O56" s="25"/>
      <c r="P56" s="25"/>
    </row>
    <row r="57" spans="2:37">
      <c r="C57" s="25"/>
      <c r="D57" s="25"/>
      <c r="E57" s="281"/>
      <c r="F57" s="281">
        <v>3</v>
      </c>
      <c r="G57" s="281">
        <v>1</v>
      </c>
      <c r="H57" s="125">
        <v>-2</v>
      </c>
      <c r="I57" s="125">
        <v>0</v>
      </c>
      <c r="J57" s="282" t="s">
        <v>120</v>
      </c>
      <c r="K57" s="282"/>
      <c r="L57" s="282"/>
      <c r="M57" s="24"/>
      <c r="N57" s="24"/>
      <c r="O57" s="25"/>
      <c r="P57" s="25"/>
    </row>
    <row r="58" spans="2:37">
      <c r="C58" s="25"/>
      <c r="D58" s="25"/>
      <c r="E58" s="281"/>
      <c r="F58" s="281">
        <v>4</v>
      </c>
      <c r="G58" s="281">
        <v>1</v>
      </c>
      <c r="H58" s="125">
        <v>-2</v>
      </c>
      <c r="I58" s="125">
        <v>1</v>
      </c>
      <c r="J58" s="282" t="s">
        <v>120</v>
      </c>
      <c r="K58" s="282"/>
      <c r="L58" s="282"/>
      <c r="M58" s="24"/>
      <c r="N58" s="24"/>
      <c r="O58" s="25"/>
      <c r="P58" s="25"/>
    </row>
    <row r="59" spans="2:37">
      <c r="C59" s="25"/>
      <c r="D59" s="25"/>
      <c r="E59" s="281"/>
      <c r="F59" s="281">
        <v>5</v>
      </c>
      <c r="G59" s="281">
        <v>1</v>
      </c>
      <c r="H59" s="125">
        <v>-2</v>
      </c>
      <c r="I59" s="125">
        <v>2</v>
      </c>
      <c r="J59" s="282" t="s">
        <v>120</v>
      </c>
      <c r="K59" s="282"/>
      <c r="L59" s="282"/>
      <c r="M59" s="24"/>
      <c r="N59" s="24"/>
      <c r="O59" s="25"/>
      <c r="P59" s="25"/>
    </row>
    <row r="60" spans="2:37">
      <c r="C60" s="25"/>
      <c r="D60" s="25"/>
      <c r="E60" s="281"/>
      <c r="F60" s="281">
        <v>6</v>
      </c>
      <c r="G60" s="281">
        <v>1</v>
      </c>
      <c r="H60" s="125">
        <v>-1</v>
      </c>
      <c r="I60" s="125">
        <v>-2</v>
      </c>
      <c r="J60" s="282" t="s">
        <v>53</v>
      </c>
      <c r="K60" s="282"/>
      <c r="L60" s="282"/>
      <c r="M60" s="24"/>
      <c r="N60" s="24"/>
      <c r="O60" s="25"/>
      <c r="P60" s="25"/>
    </row>
    <row r="61" spans="2:37">
      <c r="C61" s="25"/>
      <c r="D61" s="25"/>
      <c r="E61" s="281"/>
      <c r="F61" s="281">
        <v>7</v>
      </c>
      <c r="G61" s="281">
        <v>1</v>
      </c>
      <c r="H61" s="125">
        <v>-1</v>
      </c>
      <c r="I61" s="125">
        <v>-1</v>
      </c>
      <c r="J61" s="282" t="s">
        <v>120</v>
      </c>
      <c r="K61" s="282"/>
      <c r="L61" s="282"/>
      <c r="M61" s="24"/>
      <c r="N61" s="24"/>
      <c r="O61" s="25"/>
      <c r="P61" s="25"/>
    </row>
    <row r="62" spans="2:37">
      <c r="C62" s="25"/>
      <c r="D62" s="25"/>
      <c r="E62" s="281"/>
      <c r="F62" s="281">
        <v>8</v>
      </c>
      <c r="G62" s="281">
        <v>1</v>
      </c>
      <c r="H62" s="125">
        <v>-1</v>
      </c>
      <c r="I62" s="125">
        <v>0</v>
      </c>
      <c r="J62" s="282" t="s">
        <v>54</v>
      </c>
      <c r="K62" s="282"/>
      <c r="L62" s="282"/>
      <c r="M62" s="24"/>
      <c r="N62" s="24"/>
      <c r="O62" s="25"/>
      <c r="P62" s="25"/>
    </row>
    <row r="63" spans="2:37">
      <c r="C63" s="25"/>
      <c r="D63" s="25"/>
      <c r="E63" s="281"/>
      <c r="F63" s="281">
        <v>9</v>
      </c>
      <c r="G63" s="281">
        <v>1</v>
      </c>
      <c r="H63" s="125">
        <v>-1</v>
      </c>
      <c r="I63" s="125">
        <v>1</v>
      </c>
      <c r="J63" s="282" t="s">
        <v>54</v>
      </c>
      <c r="K63" s="282"/>
      <c r="L63" s="282"/>
      <c r="M63" s="24"/>
      <c r="N63" s="24"/>
      <c r="O63" s="25"/>
      <c r="P63" s="25"/>
    </row>
    <row r="64" spans="2:37">
      <c r="C64" s="25"/>
      <c r="D64" s="25"/>
      <c r="E64" s="281"/>
      <c r="F64" s="281">
        <v>10</v>
      </c>
      <c r="G64" s="281">
        <v>1</v>
      </c>
      <c r="H64" s="125">
        <v>-1</v>
      </c>
      <c r="I64" s="125">
        <v>2</v>
      </c>
      <c r="J64" s="282" t="s">
        <v>54</v>
      </c>
      <c r="K64" s="282"/>
      <c r="L64" s="282"/>
      <c r="M64" s="24"/>
      <c r="N64" s="24"/>
      <c r="O64" s="25"/>
      <c r="P64" s="25"/>
    </row>
    <row r="65" spans="3:37">
      <c r="C65" s="25"/>
      <c r="D65" s="25"/>
      <c r="E65" s="281"/>
      <c r="F65" s="281">
        <v>11</v>
      </c>
      <c r="G65" s="281">
        <v>1</v>
      </c>
      <c r="H65" s="125">
        <v>0</v>
      </c>
      <c r="I65" s="125">
        <v>-2</v>
      </c>
      <c r="J65" s="282" t="s">
        <v>120</v>
      </c>
      <c r="K65" s="282"/>
      <c r="L65" s="282"/>
      <c r="M65" s="24"/>
      <c r="N65" s="24"/>
      <c r="O65" s="25"/>
      <c r="P65" s="25"/>
    </row>
    <row r="66" spans="3:37">
      <c r="C66" s="25"/>
      <c r="D66" s="25"/>
      <c r="E66" s="281"/>
      <c r="F66" s="281">
        <v>12</v>
      </c>
      <c r="G66" s="281">
        <v>1</v>
      </c>
      <c r="H66" s="125">
        <v>0</v>
      </c>
      <c r="I66" s="125">
        <v>-1</v>
      </c>
      <c r="J66" s="282" t="s">
        <v>54</v>
      </c>
      <c r="K66" s="282"/>
      <c r="L66" s="282"/>
      <c r="M66" s="24"/>
      <c r="N66" s="24"/>
      <c r="O66" s="25"/>
      <c r="P66" s="25"/>
    </row>
    <row r="67" spans="3:37">
      <c r="C67" s="25"/>
      <c r="D67" s="25"/>
      <c r="E67" s="281"/>
      <c r="F67" s="281">
        <v>13</v>
      </c>
      <c r="G67" s="281">
        <v>1</v>
      </c>
      <c r="H67" s="125">
        <v>0</v>
      </c>
      <c r="I67" s="125">
        <v>0</v>
      </c>
      <c r="J67" s="282" t="s">
        <v>54</v>
      </c>
      <c r="K67" s="282"/>
      <c r="L67" s="282"/>
      <c r="M67" s="24"/>
      <c r="N67" s="24"/>
      <c r="O67" s="25"/>
      <c r="P67" s="25"/>
      <c r="AB67"/>
      <c r="AC67"/>
      <c r="AD67"/>
      <c r="AE67"/>
      <c r="AF67"/>
      <c r="AG67"/>
      <c r="AH67"/>
      <c r="AI67"/>
      <c r="AJ67"/>
      <c r="AK67"/>
    </row>
    <row r="68" spans="3:37">
      <c r="C68" s="25"/>
      <c r="D68" s="25"/>
      <c r="E68" s="281"/>
      <c r="F68" s="281">
        <v>14</v>
      </c>
      <c r="G68" s="281">
        <v>1</v>
      </c>
      <c r="H68" s="125">
        <v>0</v>
      </c>
      <c r="I68" s="125">
        <v>1</v>
      </c>
      <c r="J68" s="282" t="s">
        <v>54</v>
      </c>
      <c r="K68" s="282"/>
      <c r="L68" s="282"/>
      <c r="M68" s="24"/>
      <c r="N68" s="24"/>
      <c r="O68" s="25"/>
      <c r="P68" s="25"/>
      <c r="AB68"/>
      <c r="AC68"/>
      <c r="AD68"/>
      <c r="AE68"/>
      <c r="AF68"/>
      <c r="AG68"/>
      <c r="AH68"/>
      <c r="AI68"/>
      <c r="AJ68"/>
      <c r="AK68"/>
    </row>
    <row r="69" spans="3:37">
      <c r="C69" s="25"/>
      <c r="D69" s="25"/>
      <c r="E69" s="281"/>
      <c r="F69" s="281">
        <v>15</v>
      </c>
      <c r="G69" s="281">
        <v>1</v>
      </c>
      <c r="H69" s="125">
        <v>0</v>
      </c>
      <c r="I69" s="125">
        <v>2</v>
      </c>
      <c r="J69" s="282" t="s">
        <v>54</v>
      </c>
      <c r="K69" s="282"/>
      <c r="L69" s="282"/>
      <c r="M69" s="24"/>
      <c r="N69" s="24"/>
      <c r="O69" s="25"/>
      <c r="P69" s="25"/>
      <c r="AB69"/>
      <c r="AC69"/>
      <c r="AD69"/>
      <c r="AE69"/>
      <c r="AF69"/>
      <c r="AG69"/>
      <c r="AH69"/>
      <c r="AI69"/>
      <c r="AJ69"/>
      <c r="AK69"/>
    </row>
    <row r="70" spans="3:37">
      <c r="C70" s="25"/>
      <c r="D70" s="25"/>
      <c r="E70" s="281"/>
      <c r="F70" s="281">
        <v>16</v>
      </c>
      <c r="G70" s="281">
        <v>1</v>
      </c>
      <c r="H70" s="125">
        <v>1</v>
      </c>
      <c r="I70" s="125">
        <v>-2</v>
      </c>
      <c r="J70" s="282" t="s">
        <v>120</v>
      </c>
      <c r="K70" s="282"/>
      <c r="L70" s="282"/>
      <c r="M70" s="24"/>
      <c r="N70" s="24"/>
      <c r="O70" s="25"/>
      <c r="P70" s="25"/>
      <c r="AB70"/>
      <c r="AC70"/>
      <c r="AD70"/>
      <c r="AE70"/>
      <c r="AF70"/>
      <c r="AG70"/>
      <c r="AH70"/>
      <c r="AI70"/>
      <c r="AJ70"/>
      <c r="AK70"/>
    </row>
    <row r="71" spans="3:37">
      <c r="C71" s="25"/>
      <c r="D71" s="25"/>
      <c r="E71" s="281"/>
      <c r="F71" s="281">
        <v>17</v>
      </c>
      <c r="G71" s="281">
        <v>1</v>
      </c>
      <c r="H71" s="125">
        <v>1</v>
      </c>
      <c r="I71" s="125">
        <v>-1</v>
      </c>
      <c r="J71" s="282" t="s">
        <v>54</v>
      </c>
      <c r="K71" s="282"/>
      <c r="L71" s="282"/>
      <c r="M71" s="24"/>
      <c r="N71" s="24"/>
      <c r="O71" s="25"/>
      <c r="P71" s="25"/>
      <c r="AB71"/>
      <c r="AC71"/>
      <c r="AD71"/>
      <c r="AE71"/>
      <c r="AF71"/>
      <c r="AG71"/>
      <c r="AH71"/>
      <c r="AI71"/>
      <c r="AJ71"/>
      <c r="AK71"/>
    </row>
    <row r="72" spans="3:37">
      <c r="C72" s="25"/>
      <c r="D72" s="25"/>
      <c r="E72" s="281"/>
      <c r="F72" s="281">
        <v>18</v>
      </c>
      <c r="G72" s="281">
        <v>1</v>
      </c>
      <c r="H72" s="125">
        <v>1</v>
      </c>
      <c r="I72" s="125">
        <v>0</v>
      </c>
      <c r="J72" s="282" t="s">
        <v>54</v>
      </c>
      <c r="K72" s="282"/>
      <c r="L72" s="282"/>
      <c r="M72" s="24"/>
      <c r="N72" s="24"/>
      <c r="O72" s="25"/>
      <c r="P72" s="25"/>
      <c r="AB72"/>
      <c r="AC72"/>
      <c r="AD72"/>
      <c r="AE72"/>
      <c r="AF72"/>
      <c r="AG72"/>
      <c r="AH72"/>
      <c r="AI72"/>
      <c r="AJ72"/>
      <c r="AK72"/>
    </row>
    <row r="73" spans="3:37">
      <c r="C73" s="25"/>
      <c r="D73" s="25"/>
      <c r="E73" s="281"/>
      <c r="F73" s="281">
        <v>19</v>
      </c>
      <c r="G73" s="281">
        <v>1</v>
      </c>
      <c r="H73" s="125">
        <v>1</v>
      </c>
      <c r="I73" s="125">
        <v>1</v>
      </c>
      <c r="J73" s="282" t="s">
        <v>54</v>
      </c>
      <c r="K73" s="282"/>
      <c r="L73" s="282"/>
      <c r="M73" s="24"/>
      <c r="N73" s="24"/>
      <c r="O73" s="25"/>
      <c r="P73" s="25"/>
      <c r="AB73"/>
      <c r="AC73"/>
      <c r="AD73"/>
      <c r="AE73"/>
      <c r="AF73"/>
      <c r="AG73"/>
      <c r="AH73"/>
      <c r="AI73"/>
      <c r="AJ73"/>
      <c r="AK73"/>
    </row>
    <row r="74" spans="3:37">
      <c r="C74" s="25"/>
      <c r="D74" s="25"/>
      <c r="E74" s="281"/>
      <c r="F74" s="281">
        <v>20</v>
      </c>
      <c r="G74" s="281">
        <v>1</v>
      </c>
      <c r="H74" s="125">
        <v>1</v>
      </c>
      <c r="I74" s="125">
        <v>2</v>
      </c>
      <c r="J74" s="282" t="s">
        <v>54</v>
      </c>
      <c r="K74" s="282"/>
      <c r="L74" s="282"/>
      <c r="M74" s="24"/>
      <c r="N74" s="24"/>
      <c r="O74" s="25"/>
      <c r="P74" s="25"/>
      <c r="AB74"/>
      <c r="AC74"/>
      <c r="AD74"/>
      <c r="AE74"/>
      <c r="AF74"/>
      <c r="AG74"/>
      <c r="AH74"/>
      <c r="AI74"/>
      <c r="AJ74"/>
      <c r="AK74"/>
    </row>
    <row r="75" spans="3:37">
      <c r="C75" s="25"/>
      <c r="D75" s="25"/>
      <c r="E75" s="281"/>
      <c r="F75" s="281">
        <v>21</v>
      </c>
      <c r="G75" s="281">
        <v>1</v>
      </c>
      <c r="H75" s="125">
        <v>2</v>
      </c>
      <c r="I75" s="125">
        <v>-2</v>
      </c>
      <c r="J75" s="282" t="s">
        <v>120</v>
      </c>
      <c r="K75" s="282"/>
      <c r="L75" s="282"/>
      <c r="M75" s="24"/>
      <c r="N75" s="24"/>
      <c r="O75" s="25"/>
      <c r="P75" s="25"/>
      <c r="AB75"/>
      <c r="AC75"/>
      <c r="AD75"/>
      <c r="AE75"/>
      <c r="AF75"/>
      <c r="AG75"/>
      <c r="AH75"/>
      <c r="AI75"/>
      <c r="AJ75"/>
      <c r="AK75"/>
    </row>
    <row r="76" spans="3:37">
      <c r="C76" s="25"/>
      <c r="D76" s="25"/>
      <c r="E76" s="281"/>
      <c r="F76" s="281">
        <v>22</v>
      </c>
      <c r="G76" s="281">
        <v>1</v>
      </c>
      <c r="H76" s="125">
        <v>2</v>
      </c>
      <c r="I76" s="125">
        <v>-1</v>
      </c>
      <c r="J76" s="282" t="s">
        <v>54</v>
      </c>
      <c r="K76" s="282"/>
      <c r="L76" s="282"/>
      <c r="M76" s="24"/>
      <c r="N76" s="24"/>
      <c r="O76" s="25"/>
      <c r="P76" s="25"/>
      <c r="AB76"/>
      <c r="AC76"/>
      <c r="AD76"/>
      <c r="AE76"/>
      <c r="AF76"/>
      <c r="AG76"/>
      <c r="AH76"/>
      <c r="AI76"/>
      <c r="AJ76"/>
      <c r="AK76"/>
    </row>
    <row r="77" spans="3:37">
      <c r="C77" s="25"/>
      <c r="D77" s="25"/>
      <c r="E77" s="281"/>
      <c r="F77" s="281">
        <v>23</v>
      </c>
      <c r="G77" s="281">
        <v>1</v>
      </c>
      <c r="H77" s="125">
        <v>2</v>
      </c>
      <c r="I77" s="125">
        <v>0</v>
      </c>
      <c r="J77" s="282" t="s">
        <v>54</v>
      </c>
      <c r="K77" s="282"/>
      <c r="L77" s="282"/>
      <c r="M77" s="24"/>
      <c r="N77" s="24"/>
      <c r="O77" s="25"/>
      <c r="P77" s="25"/>
      <c r="AB77"/>
      <c r="AC77"/>
      <c r="AD77"/>
      <c r="AE77"/>
      <c r="AF77"/>
      <c r="AG77"/>
      <c r="AH77"/>
      <c r="AI77"/>
      <c r="AJ77"/>
      <c r="AK77"/>
    </row>
    <row r="78" spans="3:37">
      <c r="C78" s="25"/>
      <c r="D78" s="25"/>
      <c r="E78" s="281"/>
      <c r="F78" s="281">
        <v>24</v>
      </c>
      <c r="G78" s="281">
        <v>1</v>
      </c>
      <c r="H78" s="125">
        <v>2</v>
      </c>
      <c r="I78" s="125">
        <v>1</v>
      </c>
      <c r="J78" s="282" t="s">
        <v>54</v>
      </c>
      <c r="K78" s="282"/>
      <c r="L78" s="282"/>
      <c r="M78" s="24"/>
      <c r="N78" s="24"/>
      <c r="O78" s="25"/>
      <c r="P78" s="25"/>
      <c r="AB78"/>
      <c r="AC78"/>
      <c r="AD78"/>
      <c r="AE78"/>
      <c r="AF78"/>
      <c r="AG78"/>
      <c r="AH78"/>
      <c r="AI78"/>
      <c r="AJ78"/>
      <c r="AK78"/>
    </row>
    <row r="79" spans="3:37">
      <c r="C79" s="25"/>
      <c r="D79" s="25"/>
      <c r="E79" s="281"/>
      <c r="F79" s="281">
        <v>25</v>
      </c>
      <c r="G79" s="281">
        <v>1</v>
      </c>
      <c r="H79" s="125">
        <v>2</v>
      </c>
      <c r="I79" s="125">
        <v>2</v>
      </c>
      <c r="J79" s="282" t="s">
        <v>54</v>
      </c>
      <c r="K79" s="282"/>
      <c r="L79" s="282"/>
      <c r="M79" s="24"/>
      <c r="N79" s="24"/>
      <c r="O79" s="25"/>
      <c r="P79" s="25"/>
      <c r="AB79"/>
      <c r="AC79"/>
      <c r="AD79"/>
      <c r="AE79"/>
      <c r="AF79"/>
      <c r="AG79"/>
      <c r="AH79"/>
      <c r="AI79"/>
      <c r="AJ79"/>
      <c r="AK79"/>
    </row>
    <row r="80" spans="3:37">
      <c r="C80" s="25"/>
      <c r="D80" s="25"/>
      <c r="E80" s="24"/>
      <c r="F80" s="125"/>
      <c r="G80" s="125"/>
      <c r="H80" s="125"/>
      <c r="I80" s="125"/>
      <c r="J80" s="282"/>
      <c r="K80" s="282"/>
      <c r="L80" s="282"/>
      <c r="M80" s="24"/>
      <c r="N80" s="24"/>
      <c r="O80" s="25"/>
      <c r="P80" s="25"/>
      <c r="AB80"/>
      <c r="AC80"/>
      <c r="AD80"/>
      <c r="AE80"/>
      <c r="AF80"/>
      <c r="AG80"/>
      <c r="AH80"/>
      <c r="AI80"/>
      <c r="AJ80"/>
      <c r="AK80"/>
    </row>
    <row r="81" spans="3:37">
      <c r="C81" s="25"/>
      <c r="D81" s="25"/>
      <c r="E81" s="281"/>
      <c r="F81" s="281">
        <v>26</v>
      </c>
      <c r="G81" s="281">
        <v>2</v>
      </c>
      <c r="H81" s="125">
        <v>-2</v>
      </c>
      <c r="I81" s="125">
        <v>-2</v>
      </c>
      <c r="J81" s="282" t="s">
        <v>55</v>
      </c>
      <c r="K81" s="282"/>
      <c r="L81" s="282"/>
      <c r="M81" s="24"/>
      <c r="N81" s="24"/>
      <c r="O81" s="25"/>
      <c r="P81" s="25"/>
      <c r="AB81"/>
      <c r="AC81"/>
      <c r="AD81"/>
      <c r="AE81"/>
      <c r="AF81"/>
      <c r="AG81"/>
      <c r="AH81"/>
      <c r="AI81"/>
      <c r="AJ81"/>
      <c r="AK81"/>
    </row>
    <row r="82" spans="3:37">
      <c r="C82" s="25"/>
      <c r="D82" s="25"/>
      <c r="E82" s="281"/>
      <c r="F82" s="281">
        <v>27</v>
      </c>
      <c r="G82" s="281">
        <v>2</v>
      </c>
      <c r="H82" s="125">
        <v>-2</v>
      </c>
      <c r="I82" s="125">
        <v>-1</v>
      </c>
      <c r="J82" s="282" t="s">
        <v>55</v>
      </c>
      <c r="K82" s="282"/>
      <c r="L82" s="282"/>
      <c r="M82" s="24"/>
      <c r="N82" s="24"/>
      <c r="O82" s="25"/>
      <c r="P82" s="25"/>
      <c r="AB82"/>
      <c r="AC82"/>
      <c r="AD82"/>
      <c r="AE82"/>
      <c r="AF82"/>
      <c r="AG82"/>
      <c r="AH82"/>
      <c r="AI82"/>
      <c r="AJ82"/>
      <c r="AK82"/>
    </row>
    <row r="83" spans="3:37">
      <c r="C83" s="25"/>
      <c r="D83" s="25"/>
      <c r="E83" s="281"/>
      <c r="F83" s="281">
        <v>28</v>
      </c>
      <c r="G83" s="281">
        <v>2</v>
      </c>
      <c r="H83" s="125">
        <v>-2</v>
      </c>
      <c r="I83" s="125">
        <v>0</v>
      </c>
      <c r="J83" s="282" t="s">
        <v>53</v>
      </c>
      <c r="K83" s="282"/>
      <c r="L83" s="282"/>
      <c r="M83" s="24"/>
      <c r="N83" s="24"/>
      <c r="O83" s="25"/>
      <c r="P83" s="25"/>
      <c r="AB83"/>
      <c r="AC83"/>
      <c r="AD83"/>
      <c r="AE83"/>
      <c r="AF83"/>
      <c r="AG83"/>
      <c r="AH83"/>
      <c r="AI83"/>
      <c r="AJ83"/>
      <c r="AK83"/>
    </row>
    <row r="84" spans="3:37">
      <c r="C84" s="25"/>
      <c r="D84" s="25"/>
      <c r="E84" s="281"/>
      <c r="F84" s="281">
        <v>29</v>
      </c>
      <c r="G84" s="281">
        <v>2</v>
      </c>
      <c r="H84" s="125">
        <v>-2</v>
      </c>
      <c r="I84" s="125">
        <v>1</v>
      </c>
      <c r="J84" s="282" t="s">
        <v>53</v>
      </c>
      <c r="K84" s="282"/>
      <c r="L84" s="282"/>
      <c r="M84" s="24"/>
      <c r="N84" s="24"/>
      <c r="O84" s="25"/>
      <c r="P84" s="25"/>
      <c r="AB84"/>
      <c r="AC84"/>
      <c r="AD84"/>
      <c r="AE84"/>
      <c r="AF84"/>
      <c r="AG84"/>
      <c r="AH84"/>
      <c r="AI84"/>
      <c r="AJ84"/>
      <c r="AK84"/>
    </row>
    <row r="85" spans="3:37">
      <c r="C85" s="25"/>
      <c r="D85" s="25"/>
      <c r="E85" s="281"/>
      <c r="F85" s="281">
        <v>30</v>
      </c>
      <c r="G85" s="281">
        <v>2</v>
      </c>
      <c r="H85" s="125">
        <v>-2</v>
      </c>
      <c r="I85" s="125">
        <v>2</v>
      </c>
      <c r="J85" s="282" t="s">
        <v>53</v>
      </c>
      <c r="K85" s="282"/>
      <c r="L85" s="282"/>
      <c r="M85" s="24"/>
      <c r="N85" s="24"/>
      <c r="O85" s="25"/>
      <c r="P85" s="25"/>
      <c r="AB85"/>
      <c r="AC85"/>
      <c r="AD85"/>
      <c r="AE85"/>
      <c r="AF85"/>
      <c r="AG85"/>
      <c r="AH85"/>
      <c r="AI85"/>
      <c r="AJ85"/>
      <c r="AK85"/>
    </row>
    <row r="86" spans="3:37">
      <c r="C86" s="25"/>
      <c r="D86" s="25"/>
      <c r="E86" s="281"/>
      <c r="F86" s="281">
        <v>31</v>
      </c>
      <c r="G86" s="281">
        <v>2</v>
      </c>
      <c r="H86" s="125">
        <v>-1</v>
      </c>
      <c r="I86" s="125">
        <v>-2</v>
      </c>
      <c r="J86" s="282" t="s">
        <v>55</v>
      </c>
      <c r="K86" s="282"/>
      <c r="L86" s="282"/>
      <c r="M86" s="24"/>
      <c r="N86" s="24"/>
      <c r="O86" s="25"/>
      <c r="P86" s="25"/>
      <c r="AB86"/>
      <c r="AC86"/>
      <c r="AD86"/>
      <c r="AE86"/>
      <c r="AF86"/>
      <c r="AG86"/>
      <c r="AH86"/>
      <c r="AI86"/>
      <c r="AJ86"/>
      <c r="AK86"/>
    </row>
    <row r="87" spans="3:37">
      <c r="C87" s="25"/>
      <c r="D87" s="25"/>
      <c r="E87" s="281"/>
      <c r="F87" s="281">
        <v>32</v>
      </c>
      <c r="G87" s="281">
        <v>2</v>
      </c>
      <c r="H87" s="125">
        <v>-1</v>
      </c>
      <c r="I87" s="125">
        <v>-1</v>
      </c>
      <c r="J87" s="282" t="s">
        <v>53</v>
      </c>
      <c r="K87" s="282"/>
      <c r="L87" s="282"/>
      <c r="M87" s="24"/>
      <c r="N87" s="24"/>
      <c r="O87" s="25"/>
      <c r="P87" s="25"/>
      <c r="AB87"/>
      <c r="AC87"/>
      <c r="AD87"/>
      <c r="AE87"/>
      <c r="AF87"/>
      <c r="AG87"/>
      <c r="AH87"/>
      <c r="AI87"/>
      <c r="AJ87"/>
      <c r="AK87"/>
    </row>
    <row r="88" spans="3:37">
      <c r="C88" s="25"/>
      <c r="D88" s="25"/>
      <c r="E88" s="281"/>
      <c r="F88" s="281">
        <v>33</v>
      </c>
      <c r="G88" s="281">
        <v>2</v>
      </c>
      <c r="H88" s="125">
        <v>-1</v>
      </c>
      <c r="I88" s="125">
        <v>0</v>
      </c>
      <c r="J88" s="282" t="s">
        <v>54</v>
      </c>
      <c r="K88" s="282"/>
      <c r="L88" s="282"/>
      <c r="M88" s="24"/>
      <c r="N88" s="24"/>
      <c r="O88" s="25"/>
      <c r="P88" s="25"/>
      <c r="AB88"/>
      <c r="AC88"/>
      <c r="AD88"/>
      <c r="AE88"/>
      <c r="AF88"/>
      <c r="AG88"/>
      <c r="AH88"/>
      <c r="AI88"/>
      <c r="AJ88"/>
      <c r="AK88"/>
    </row>
    <row r="89" spans="3:37">
      <c r="C89" s="25"/>
      <c r="D89" s="25"/>
      <c r="E89" s="281"/>
      <c r="F89" s="281">
        <v>34</v>
      </c>
      <c r="G89" s="281">
        <v>2</v>
      </c>
      <c r="H89" s="125">
        <v>-1</v>
      </c>
      <c r="I89" s="125">
        <v>1</v>
      </c>
      <c r="J89" s="282" t="s">
        <v>54</v>
      </c>
      <c r="K89" s="282"/>
      <c r="L89" s="282"/>
      <c r="M89" s="24"/>
      <c r="N89" s="24"/>
      <c r="O89" s="25"/>
      <c r="P89" s="25"/>
      <c r="AB89"/>
      <c r="AC89"/>
      <c r="AD89"/>
      <c r="AE89"/>
      <c r="AF89"/>
      <c r="AG89"/>
      <c r="AH89"/>
      <c r="AI89"/>
      <c r="AJ89"/>
      <c r="AK89"/>
    </row>
    <row r="90" spans="3:37">
      <c r="C90" s="25"/>
      <c r="D90" s="25"/>
      <c r="E90" s="281"/>
      <c r="F90" s="281">
        <v>35</v>
      </c>
      <c r="G90" s="281">
        <v>2</v>
      </c>
      <c r="H90" s="125">
        <v>-1</v>
      </c>
      <c r="I90" s="125">
        <v>2</v>
      </c>
      <c r="J90" s="282" t="s">
        <v>54</v>
      </c>
      <c r="K90" s="282"/>
      <c r="L90" s="282"/>
      <c r="M90" s="24"/>
      <c r="N90" s="24"/>
      <c r="O90" s="25"/>
      <c r="P90" s="25"/>
      <c r="AB90"/>
      <c r="AC90"/>
      <c r="AD90"/>
      <c r="AE90"/>
      <c r="AF90"/>
      <c r="AG90"/>
      <c r="AH90"/>
      <c r="AI90"/>
      <c r="AJ90"/>
      <c r="AK90"/>
    </row>
    <row r="91" spans="3:37">
      <c r="C91" s="25"/>
      <c r="D91" s="25"/>
      <c r="E91" s="281"/>
      <c r="F91" s="281">
        <v>36</v>
      </c>
      <c r="G91" s="281">
        <v>2</v>
      </c>
      <c r="H91" s="125">
        <v>0</v>
      </c>
      <c r="I91" s="125">
        <v>-2</v>
      </c>
      <c r="J91" s="282" t="s">
        <v>53</v>
      </c>
      <c r="K91" s="282"/>
      <c r="L91" s="282"/>
      <c r="M91" s="24"/>
      <c r="N91" s="24"/>
      <c r="O91" s="25"/>
      <c r="P91" s="25"/>
      <c r="AB91"/>
      <c r="AC91"/>
      <c r="AD91"/>
      <c r="AE91"/>
      <c r="AF91"/>
      <c r="AG91"/>
      <c r="AH91"/>
      <c r="AI91"/>
      <c r="AJ91"/>
      <c r="AK91"/>
    </row>
    <row r="92" spans="3:37">
      <c r="C92" s="25"/>
      <c r="D92" s="25"/>
      <c r="E92" s="281"/>
      <c r="F92" s="281">
        <v>37</v>
      </c>
      <c r="G92" s="281">
        <v>2</v>
      </c>
      <c r="H92" s="125">
        <v>0</v>
      </c>
      <c r="I92" s="125">
        <v>-1</v>
      </c>
      <c r="J92" s="282" t="s">
        <v>120</v>
      </c>
      <c r="K92" s="282"/>
      <c r="L92" s="282"/>
      <c r="M92" s="24"/>
      <c r="N92" s="24"/>
      <c r="O92" s="25"/>
      <c r="P92" s="25"/>
      <c r="AB92"/>
      <c r="AC92"/>
      <c r="AD92"/>
      <c r="AE92"/>
      <c r="AF92"/>
      <c r="AG92"/>
      <c r="AH92"/>
      <c r="AI92"/>
      <c r="AJ92"/>
      <c r="AK92"/>
    </row>
    <row r="93" spans="3:37">
      <c r="C93" s="25"/>
      <c r="D93" s="25"/>
      <c r="E93" s="281"/>
      <c r="F93" s="281">
        <v>38</v>
      </c>
      <c r="G93" s="281">
        <v>2</v>
      </c>
      <c r="H93" s="125">
        <v>0</v>
      </c>
      <c r="I93" s="125">
        <v>0</v>
      </c>
      <c r="J93" s="282" t="s">
        <v>54</v>
      </c>
      <c r="K93" s="282"/>
      <c r="L93" s="282"/>
      <c r="M93" s="24"/>
      <c r="N93" s="24"/>
      <c r="O93" s="25"/>
      <c r="P93" s="25"/>
      <c r="AB93"/>
      <c r="AC93"/>
      <c r="AD93"/>
      <c r="AE93"/>
      <c r="AF93"/>
      <c r="AG93"/>
      <c r="AH93"/>
      <c r="AI93"/>
      <c r="AJ93"/>
      <c r="AK93"/>
    </row>
    <row r="94" spans="3:37">
      <c r="C94" s="25"/>
      <c r="D94" s="25"/>
      <c r="E94" s="281"/>
      <c r="F94" s="281">
        <v>39</v>
      </c>
      <c r="G94" s="281">
        <v>2</v>
      </c>
      <c r="H94" s="125">
        <v>0</v>
      </c>
      <c r="I94" s="125">
        <v>1</v>
      </c>
      <c r="J94" s="282" t="s">
        <v>54</v>
      </c>
      <c r="K94" s="282"/>
      <c r="L94" s="282"/>
      <c r="M94" s="24"/>
      <c r="N94" s="24"/>
      <c r="O94" s="25"/>
      <c r="P94" s="25"/>
      <c r="AB94"/>
      <c r="AC94"/>
      <c r="AD94"/>
      <c r="AE94"/>
      <c r="AF94"/>
      <c r="AG94"/>
      <c r="AH94"/>
      <c r="AI94"/>
      <c r="AJ94"/>
      <c r="AK94"/>
    </row>
    <row r="95" spans="3:37">
      <c r="C95" s="25"/>
      <c r="D95" s="25"/>
      <c r="E95" s="281"/>
      <c r="F95" s="281">
        <v>40</v>
      </c>
      <c r="G95" s="281">
        <v>2</v>
      </c>
      <c r="H95" s="125">
        <v>0</v>
      </c>
      <c r="I95" s="125">
        <v>2</v>
      </c>
      <c r="J95" s="282" t="s">
        <v>54</v>
      </c>
      <c r="K95" s="282"/>
      <c r="L95" s="282"/>
      <c r="M95" s="24"/>
      <c r="N95" s="24"/>
      <c r="O95" s="25"/>
      <c r="P95" s="25"/>
      <c r="AB95"/>
      <c r="AC95"/>
      <c r="AD95"/>
      <c r="AE95"/>
      <c r="AF95"/>
      <c r="AG95"/>
      <c r="AH95"/>
      <c r="AI95"/>
      <c r="AJ95"/>
      <c r="AK95"/>
    </row>
    <row r="96" spans="3:37">
      <c r="C96" s="25"/>
      <c r="D96" s="25"/>
      <c r="E96" s="281"/>
      <c r="F96" s="281">
        <v>41</v>
      </c>
      <c r="G96" s="281">
        <v>2</v>
      </c>
      <c r="H96" s="125">
        <v>1</v>
      </c>
      <c r="I96" s="125">
        <v>-2</v>
      </c>
      <c r="J96" s="282" t="s">
        <v>53</v>
      </c>
      <c r="K96" s="282"/>
      <c r="L96" s="282"/>
      <c r="M96" s="24"/>
      <c r="N96" s="24"/>
      <c r="O96" s="25"/>
      <c r="P96" s="25"/>
      <c r="AB96"/>
      <c r="AC96"/>
      <c r="AD96"/>
      <c r="AE96"/>
      <c r="AF96"/>
      <c r="AG96"/>
      <c r="AH96"/>
      <c r="AI96"/>
      <c r="AJ96"/>
      <c r="AK96"/>
    </row>
    <row r="97" spans="3:37">
      <c r="C97" s="25"/>
      <c r="D97" s="25"/>
      <c r="E97" s="281"/>
      <c r="F97" s="281">
        <v>42</v>
      </c>
      <c r="G97" s="281">
        <v>2</v>
      </c>
      <c r="H97" s="125">
        <v>1</v>
      </c>
      <c r="I97" s="125">
        <v>-1</v>
      </c>
      <c r="J97" s="282" t="s">
        <v>120</v>
      </c>
      <c r="K97" s="282"/>
      <c r="L97" s="282"/>
      <c r="M97" s="24"/>
      <c r="N97" s="24"/>
      <c r="O97" s="25"/>
      <c r="P97" s="25"/>
      <c r="AB97"/>
      <c r="AC97"/>
      <c r="AD97"/>
      <c r="AE97"/>
      <c r="AF97"/>
      <c r="AG97"/>
      <c r="AH97"/>
      <c r="AI97"/>
      <c r="AJ97"/>
      <c r="AK97"/>
    </row>
    <row r="98" spans="3:37">
      <c r="C98" s="25"/>
      <c r="D98" s="25"/>
      <c r="E98" s="281"/>
      <c r="F98" s="281">
        <v>43</v>
      </c>
      <c r="G98" s="281">
        <v>2</v>
      </c>
      <c r="H98" s="125">
        <v>1</v>
      </c>
      <c r="I98" s="125">
        <v>0</v>
      </c>
      <c r="J98" s="282" t="s">
        <v>120</v>
      </c>
      <c r="K98" s="282"/>
      <c r="L98" s="282"/>
      <c r="M98" s="24"/>
      <c r="N98" s="24"/>
      <c r="O98" s="25"/>
      <c r="P98" s="25"/>
      <c r="AB98"/>
      <c r="AC98"/>
      <c r="AD98"/>
      <c r="AE98"/>
      <c r="AF98"/>
      <c r="AG98"/>
      <c r="AH98"/>
      <c r="AI98"/>
      <c r="AJ98"/>
      <c r="AK98"/>
    </row>
    <row r="99" spans="3:37">
      <c r="C99" s="25"/>
      <c r="D99" s="25"/>
      <c r="E99" s="281"/>
      <c r="F99" s="281">
        <v>44</v>
      </c>
      <c r="G99" s="281">
        <v>2</v>
      </c>
      <c r="H99" s="125">
        <v>1</v>
      </c>
      <c r="I99" s="125">
        <v>1</v>
      </c>
      <c r="J99" s="282" t="s">
        <v>54</v>
      </c>
      <c r="K99" s="282"/>
      <c r="L99" s="282"/>
      <c r="M99" s="24"/>
      <c r="N99" s="24"/>
      <c r="O99" s="25"/>
      <c r="P99" s="25"/>
      <c r="AB99"/>
      <c r="AC99"/>
      <c r="AD99"/>
      <c r="AE99"/>
      <c r="AF99"/>
      <c r="AG99"/>
      <c r="AH99"/>
      <c r="AI99"/>
      <c r="AJ99"/>
      <c r="AK99"/>
    </row>
    <row r="100" spans="3:37">
      <c r="C100" s="25"/>
      <c r="D100" s="25"/>
      <c r="E100" s="281"/>
      <c r="F100" s="281">
        <v>45</v>
      </c>
      <c r="G100" s="281">
        <v>2</v>
      </c>
      <c r="H100" s="125">
        <v>1</v>
      </c>
      <c r="I100" s="125">
        <v>2</v>
      </c>
      <c r="J100" s="282" t="s">
        <v>54</v>
      </c>
      <c r="K100" s="282"/>
      <c r="L100" s="282"/>
      <c r="M100" s="24"/>
      <c r="N100" s="24"/>
      <c r="O100" s="25"/>
      <c r="P100" s="25"/>
      <c r="AB100"/>
      <c r="AC100"/>
      <c r="AD100"/>
      <c r="AE100"/>
      <c r="AF100"/>
      <c r="AG100"/>
      <c r="AH100"/>
      <c r="AI100"/>
      <c r="AJ100"/>
      <c r="AK100"/>
    </row>
    <row r="101" spans="3:37">
      <c r="C101" s="25"/>
      <c r="D101" s="25"/>
      <c r="E101" s="281"/>
      <c r="F101" s="281">
        <v>46</v>
      </c>
      <c r="G101" s="281">
        <v>2</v>
      </c>
      <c r="H101" s="125">
        <v>2</v>
      </c>
      <c r="I101" s="125">
        <v>-2</v>
      </c>
      <c r="J101" s="282" t="s">
        <v>53</v>
      </c>
      <c r="K101" s="282"/>
      <c r="L101" s="282"/>
      <c r="M101" s="24"/>
      <c r="N101" s="24"/>
      <c r="O101" s="25"/>
      <c r="P101" s="25"/>
      <c r="AB101"/>
      <c r="AC101"/>
      <c r="AD101"/>
      <c r="AE101"/>
      <c r="AF101"/>
      <c r="AG101"/>
      <c r="AH101"/>
      <c r="AI101"/>
      <c r="AJ101"/>
      <c r="AK101"/>
    </row>
    <row r="102" spans="3:37">
      <c r="C102" s="25"/>
      <c r="D102" s="25"/>
      <c r="E102" s="281"/>
      <c r="F102" s="281">
        <v>47</v>
      </c>
      <c r="G102" s="281">
        <v>2</v>
      </c>
      <c r="H102" s="125">
        <v>2</v>
      </c>
      <c r="I102" s="125">
        <v>-1</v>
      </c>
      <c r="J102" s="282" t="s">
        <v>120</v>
      </c>
      <c r="K102" s="282"/>
      <c r="L102" s="282"/>
      <c r="M102" s="24"/>
      <c r="N102" s="24"/>
      <c r="O102" s="25"/>
      <c r="P102" s="25"/>
      <c r="AB102"/>
      <c r="AC102"/>
      <c r="AD102"/>
      <c r="AE102"/>
      <c r="AF102"/>
      <c r="AG102"/>
      <c r="AH102"/>
      <c r="AI102"/>
      <c r="AJ102"/>
      <c r="AK102"/>
    </row>
    <row r="103" spans="3:37">
      <c r="C103" s="25"/>
      <c r="D103" s="25"/>
      <c r="E103" s="281"/>
      <c r="F103" s="281">
        <v>48</v>
      </c>
      <c r="G103" s="281">
        <v>2</v>
      </c>
      <c r="H103" s="125">
        <v>2</v>
      </c>
      <c r="I103" s="125">
        <v>0</v>
      </c>
      <c r="J103" s="282" t="s">
        <v>54</v>
      </c>
      <c r="K103" s="282"/>
      <c r="L103" s="282"/>
      <c r="M103" s="24"/>
      <c r="N103" s="24"/>
      <c r="O103" s="25"/>
      <c r="P103" s="25"/>
      <c r="AB103"/>
      <c r="AC103"/>
      <c r="AD103"/>
      <c r="AE103"/>
      <c r="AF103"/>
      <c r="AG103"/>
      <c r="AH103"/>
      <c r="AI103"/>
      <c r="AJ103"/>
      <c r="AK103"/>
    </row>
    <row r="104" spans="3:37">
      <c r="C104" s="25"/>
      <c r="D104" s="25"/>
      <c r="E104" s="281"/>
      <c r="F104" s="281">
        <v>49</v>
      </c>
      <c r="G104" s="281">
        <v>2</v>
      </c>
      <c r="H104" s="125">
        <v>2</v>
      </c>
      <c r="I104" s="125">
        <v>1</v>
      </c>
      <c r="J104" s="282" t="s">
        <v>54</v>
      </c>
      <c r="K104" s="282"/>
      <c r="L104" s="282"/>
      <c r="M104" s="24"/>
      <c r="N104" s="24"/>
      <c r="O104" s="25"/>
      <c r="P104" s="25"/>
      <c r="AB104"/>
      <c r="AC104"/>
      <c r="AD104"/>
      <c r="AE104"/>
      <c r="AF104"/>
      <c r="AG104"/>
      <c r="AH104"/>
      <c r="AI104"/>
      <c r="AJ104"/>
      <c r="AK104"/>
    </row>
    <row r="105" spans="3:37">
      <c r="C105" s="25"/>
      <c r="D105" s="25"/>
      <c r="E105" s="281"/>
      <c r="F105" s="281">
        <v>50</v>
      </c>
      <c r="G105" s="281">
        <v>2</v>
      </c>
      <c r="H105" s="125">
        <v>2</v>
      </c>
      <c r="I105" s="125">
        <v>2</v>
      </c>
      <c r="J105" s="282" t="s">
        <v>54</v>
      </c>
      <c r="K105" s="282"/>
      <c r="L105" s="282"/>
      <c r="M105" s="24"/>
      <c r="N105" s="24"/>
      <c r="O105" s="25"/>
      <c r="P105" s="25"/>
      <c r="AB105"/>
      <c r="AC105"/>
      <c r="AD105"/>
      <c r="AE105"/>
      <c r="AF105"/>
      <c r="AG105"/>
      <c r="AH105"/>
      <c r="AI105"/>
      <c r="AJ105"/>
      <c r="AK105"/>
    </row>
    <row r="106" spans="3:37">
      <c r="C106" s="25"/>
      <c r="D106" s="25"/>
      <c r="E106" s="24"/>
      <c r="F106" s="125"/>
      <c r="G106" s="125"/>
      <c r="H106" s="125"/>
      <c r="I106" s="125"/>
      <c r="J106" s="282"/>
      <c r="K106" s="282"/>
      <c r="L106" s="282"/>
      <c r="M106" s="24"/>
      <c r="N106" s="24"/>
      <c r="O106" s="25"/>
      <c r="P106" s="25"/>
      <c r="AB106"/>
      <c r="AC106"/>
      <c r="AD106"/>
      <c r="AE106"/>
      <c r="AF106"/>
      <c r="AG106"/>
      <c r="AH106"/>
      <c r="AI106"/>
      <c r="AJ106"/>
      <c r="AK106"/>
    </row>
    <row r="107" spans="3:37">
      <c r="C107" s="25"/>
      <c r="D107" s="25"/>
      <c r="E107" s="281"/>
      <c r="F107" s="281">
        <v>51</v>
      </c>
      <c r="G107" s="281">
        <v>3</v>
      </c>
      <c r="H107" s="125">
        <v>-2</v>
      </c>
      <c r="I107" s="125">
        <v>-2</v>
      </c>
      <c r="J107" s="282" t="s">
        <v>55</v>
      </c>
      <c r="K107" s="282"/>
      <c r="L107" s="282"/>
      <c r="M107" s="24"/>
      <c r="N107" s="24"/>
      <c r="O107" s="25"/>
      <c r="P107" s="25"/>
      <c r="AB107"/>
      <c r="AC107"/>
      <c r="AD107"/>
      <c r="AE107"/>
      <c r="AF107"/>
      <c r="AG107"/>
      <c r="AH107"/>
      <c r="AI107"/>
      <c r="AJ107"/>
      <c r="AK107"/>
    </row>
    <row r="108" spans="3:37">
      <c r="C108" s="25"/>
      <c r="D108" s="25"/>
      <c r="E108" s="281"/>
      <c r="F108" s="281">
        <v>52</v>
      </c>
      <c r="G108" s="281">
        <v>3</v>
      </c>
      <c r="H108" s="125">
        <v>-2</v>
      </c>
      <c r="I108" s="125">
        <v>-1</v>
      </c>
      <c r="J108" s="282" t="s">
        <v>55</v>
      </c>
      <c r="K108" s="282"/>
      <c r="L108" s="282"/>
      <c r="M108" s="24"/>
      <c r="N108" s="24"/>
      <c r="O108" s="25"/>
      <c r="P108" s="25"/>
      <c r="AB108"/>
      <c r="AC108"/>
      <c r="AD108"/>
      <c r="AE108"/>
      <c r="AF108"/>
      <c r="AG108"/>
      <c r="AH108"/>
      <c r="AI108"/>
      <c r="AJ108"/>
      <c r="AK108"/>
    </row>
    <row r="109" spans="3:37">
      <c r="C109" s="25"/>
      <c r="D109" s="25"/>
      <c r="E109" s="281"/>
      <c r="F109" s="281">
        <v>53</v>
      </c>
      <c r="G109" s="281">
        <v>3</v>
      </c>
      <c r="H109" s="125">
        <v>-2</v>
      </c>
      <c r="I109" s="125">
        <v>0</v>
      </c>
      <c r="J109" s="282" t="s">
        <v>55</v>
      </c>
      <c r="K109" s="282"/>
      <c r="L109" s="282"/>
      <c r="M109" s="24"/>
      <c r="N109" s="24"/>
      <c r="O109" s="25"/>
      <c r="P109" s="25"/>
      <c r="AB109"/>
      <c r="AC109"/>
      <c r="AD109"/>
      <c r="AE109"/>
      <c r="AF109"/>
      <c r="AG109"/>
      <c r="AH109"/>
      <c r="AI109"/>
      <c r="AJ109"/>
      <c r="AK109"/>
    </row>
    <row r="110" spans="3:37">
      <c r="C110" s="25"/>
      <c r="D110" s="25"/>
      <c r="E110" s="281"/>
      <c r="F110" s="281">
        <v>54</v>
      </c>
      <c r="G110" s="281">
        <v>3</v>
      </c>
      <c r="H110" s="125">
        <v>-2</v>
      </c>
      <c r="I110" s="125">
        <v>1</v>
      </c>
      <c r="J110" s="282" t="s">
        <v>55</v>
      </c>
      <c r="K110" s="282"/>
      <c r="L110" s="282"/>
      <c r="M110" s="24"/>
      <c r="N110" s="24"/>
      <c r="O110" s="25"/>
      <c r="P110" s="25"/>
      <c r="AB110"/>
      <c r="AC110"/>
      <c r="AD110"/>
      <c r="AE110"/>
      <c r="AF110"/>
      <c r="AG110"/>
      <c r="AH110"/>
      <c r="AI110"/>
      <c r="AJ110"/>
      <c r="AK110"/>
    </row>
    <row r="111" spans="3:37">
      <c r="C111" s="25"/>
      <c r="D111" s="25"/>
      <c r="E111" s="281"/>
      <c r="F111" s="281">
        <v>55</v>
      </c>
      <c r="G111" s="281">
        <v>3</v>
      </c>
      <c r="H111" s="125">
        <v>-2</v>
      </c>
      <c r="I111" s="125">
        <v>2</v>
      </c>
      <c r="J111" s="282" t="s">
        <v>55</v>
      </c>
      <c r="K111" s="282"/>
      <c r="L111" s="282"/>
      <c r="M111" s="24"/>
      <c r="N111" s="24"/>
      <c r="O111" s="25"/>
      <c r="P111" s="25"/>
      <c r="AB111"/>
      <c r="AC111"/>
      <c r="AD111"/>
      <c r="AE111"/>
      <c r="AF111"/>
      <c r="AG111"/>
      <c r="AH111"/>
      <c r="AI111"/>
      <c r="AJ111"/>
      <c r="AK111"/>
    </row>
    <row r="112" spans="3:37">
      <c r="C112" s="25"/>
      <c r="D112" s="25"/>
      <c r="E112" s="281"/>
      <c r="F112" s="281">
        <v>56</v>
      </c>
      <c r="G112" s="281">
        <v>3</v>
      </c>
      <c r="H112" s="125">
        <v>-1</v>
      </c>
      <c r="I112" s="125">
        <v>-2</v>
      </c>
      <c r="J112" s="282" t="s">
        <v>55</v>
      </c>
      <c r="K112" s="282"/>
      <c r="L112" s="282"/>
      <c r="M112" s="24"/>
      <c r="N112" s="24"/>
      <c r="O112" s="25"/>
      <c r="P112" s="25"/>
      <c r="AB112"/>
      <c r="AC112"/>
      <c r="AD112"/>
      <c r="AE112"/>
      <c r="AF112"/>
      <c r="AG112"/>
      <c r="AH112"/>
      <c r="AI112"/>
      <c r="AJ112"/>
      <c r="AK112"/>
    </row>
    <row r="113" spans="3:37">
      <c r="C113" s="25"/>
      <c r="D113" s="25"/>
      <c r="E113" s="281"/>
      <c r="F113" s="281">
        <v>57</v>
      </c>
      <c r="G113" s="281">
        <v>3</v>
      </c>
      <c r="H113" s="125">
        <v>-1</v>
      </c>
      <c r="I113" s="125">
        <v>-1</v>
      </c>
      <c r="J113" s="282" t="s">
        <v>53</v>
      </c>
      <c r="K113" s="282"/>
      <c r="L113" s="282"/>
      <c r="M113" s="24"/>
      <c r="N113" s="24"/>
      <c r="O113" s="25"/>
      <c r="P113" s="25"/>
      <c r="AB113"/>
      <c r="AC113"/>
      <c r="AD113"/>
      <c r="AE113"/>
      <c r="AF113"/>
      <c r="AG113"/>
      <c r="AH113"/>
      <c r="AI113"/>
      <c r="AJ113"/>
      <c r="AK113"/>
    </row>
    <row r="114" spans="3:37">
      <c r="C114" s="25"/>
      <c r="D114" s="25"/>
      <c r="E114" s="281"/>
      <c r="F114" s="281">
        <v>58</v>
      </c>
      <c r="G114" s="281">
        <v>3</v>
      </c>
      <c r="H114" s="125">
        <v>-1</v>
      </c>
      <c r="I114" s="125">
        <v>0</v>
      </c>
      <c r="J114" s="282" t="s">
        <v>53</v>
      </c>
      <c r="K114" s="282"/>
      <c r="L114" s="282"/>
      <c r="M114" s="24"/>
      <c r="N114" s="24"/>
      <c r="O114" s="25"/>
      <c r="P114" s="25"/>
      <c r="AB114"/>
      <c r="AC114"/>
      <c r="AD114"/>
      <c r="AE114"/>
      <c r="AF114"/>
      <c r="AG114"/>
      <c r="AH114"/>
      <c r="AI114"/>
      <c r="AJ114"/>
      <c r="AK114"/>
    </row>
    <row r="115" spans="3:37">
      <c r="C115" s="25"/>
      <c r="D115" s="25"/>
      <c r="E115" s="281"/>
      <c r="F115" s="281">
        <v>59</v>
      </c>
      <c r="G115" s="281">
        <v>3</v>
      </c>
      <c r="H115" s="125">
        <v>-1</v>
      </c>
      <c r="I115" s="125">
        <v>1</v>
      </c>
      <c r="J115" s="282" t="s">
        <v>53</v>
      </c>
      <c r="K115" s="282"/>
      <c r="L115" s="282"/>
      <c r="M115" s="24"/>
      <c r="N115" s="24"/>
      <c r="O115" s="25"/>
      <c r="P115" s="25"/>
      <c r="AB115"/>
      <c r="AC115"/>
      <c r="AD115"/>
      <c r="AE115"/>
      <c r="AF115"/>
      <c r="AG115"/>
      <c r="AH115"/>
      <c r="AI115"/>
      <c r="AJ115"/>
      <c r="AK115"/>
    </row>
    <row r="116" spans="3:37">
      <c r="C116" s="25"/>
      <c r="D116" s="25"/>
      <c r="E116" s="281"/>
      <c r="F116" s="281">
        <v>60</v>
      </c>
      <c r="G116" s="281">
        <v>3</v>
      </c>
      <c r="H116" s="125">
        <v>-1</v>
      </c>
      <c r="I116" s="125">
        <v>2</v>
      </c>
      <c r="J116" s="282" t="s">
        <v>54</v>
      </c>
      <c r="K116" s="282"/>
      <c r="L116" s="282"/>
      <c r="M116" s="24"/>
      <c r="N116" s="24"/>
      <c r="O116" s="25"/>
      <c r="P116" s="25"/>
      <c r="AB116"/>
      <c r="AC116"/>
      <c r="AD116"/>
      <c r="AE116"/>
      <c r="AF116"/>
      <c r="AG116"/>
      <c r="AH116"/>
      <c r="AI116"/>
      <c r="AJ116"/>
      <c r="AK116"/>
    </row>
    <row r="117" spans="3:37">
      <c r="C117" s="25"/>
      <c r="D117" s="25"/>
      <c r="E117" s="281"/>
      <c r="F117" s="281">
        <v>61</v>
      </c>
      <c r="G117" s="281">
        <v>3</v>
      </c>
      <c r="H117" s="125">
        <v>0</v>
      </c>
      <c r="I117" s="125">
        <v>-2</v>
      </c>
      <c r="J117" s="282" t="s">
        <v>55</v>
      </c>
      <c r="K117" s="282"/>
      <c r="L117" s="282"/>
      <c r="M117" s="24"/>
      <c r="N117" s="24"/>
      <c r="O117" s="25"/>
      <c r="P117" s="25"/>
      <c r="AB117"/>
      <c r="AC117"/>
      <c r="AD117"/>
      <c r="AE117"/>
      <c r="AF117"/>
      <c r="AG117"/>
      <c r="AH117"/>
      <c r="AI117"/>
      <c r="AJ117"/>
      <c r="AK117"/>
    </row>
    <row r="118" spans="3:37">
      <c r="C118" s="25"/>
      <c r="D118" s="25"/>
      <c r="E118" s="281"/>
      <c r="F118" s="281">
        <v>62</v>
      </c>
      <c r="G118" s="281">
        <v>3</v>
      </c>
      <c r="H118" s="125">
        <v>0</v>
      </c>
      <c r="I118" s="125">
        <v>-1</v>
      </c>
      <c r="J118" s="282" t="s">
        <v>53</v>
      </c>
      <c r="K118" s="282"/>
      <c r="L118" s="282"/>
      <c r="M118" s="24"/>
      <c r="N118" s="24"/>
      <c r="O118" s="25"/>
      <c r="P118" s="25"/>
      <c r="AB118"/>
      <c r="AC118"/>
      <c r="AD118"/>
      <c r="AE118"/>
      <c r="AF118"/>
      <c r="AG118"/>
      <c r="AH118"/>
      <c r="AI118"/>
      <c r="AJ118"/>
      <c r="AK118"/>
    </row>
    <row r="119" spans="3:37">
      <c r="C119" s="25"/>
      <c r="D119" s="25"/>
      <c r="E119" s="281"/>
      <c r="F119" s="281">
        <v>63</v>
      </c>
      <c r="G119" s="281">
        <v>3</v>
      </c>
      <c r="H119" s="125">
        <v>0</v>
      </c>
      <c r="I119" s="125">
        <v>0</v>
      </c>
      <c r="J119" s="282" t="s">
        <v>54</v>
      </c>
      <c r="K119" s="282"/>
      <c r="L119" s="282"/>
      <c r="M119" s="24"/>
      <c r="N119" s="24"/>
      <c r="O119" s="25"/>
      <c r="P119" s="25"/>
      <c r="AB119"/>
      <c r="AC119"/>
      <c r="AD119"/>
      <c r="AE119"/>
      <c r="AF119"/>
      <c r="AG119"/>
      <c r="AH119"/>
      <c r="AI119"/>
      <c r="AJ119"/>
      <c r="AK119"/>
    </row>
    <row r="120" spans="3:37">
      <c r="C120" s="25"/>
      <c r="D120" s="25"/>
      <c r="E120" s="281"/>
      <c r="F120" s="281">
        <v>64</v>
      </c>
      <c r="G120" s="281">
        <v>3</v>
      </c>
      <c r="H120" s="125">
        <v>0</v>
      </c>
      <c r="I120" s="125">
        <v>1</v>
      </c>
      <c r="J120" s="282" t="s">
        <v>54</v>
      </c>
      <c r="K120" s="282"/>
      <c r="L120" s="282"/>
      <c r="M120" s="24"/>
      <c r="N120" s="24"/>
      <c r="O120" s="25"/>
      <c r="P120" s="25"/>
      <c r="AB120"/>
      <c r="AC120"/>
      <c r="AD120"/>
      <c r="AE120"/>
      <c r="AF120"/>
      <c r="AG120"/>
      <c r="AH120"/>
      <c r="AI120"/>
      <c r="AJ120"/>
      <c r="AK120"/>
    </row>
    <row r="121" spans="3:37">
      <c r="C121" s="25"/>
      <c r="D121" s="25"/>
      <c r="E121" s="281"/>
      <c r="F121" s="281">
        <v>65</v>
      </c>
      <c r="G121" s="281">
        <v>3</v>
      </c>
      <c r="H121" s="125">
        <v>0</v>
      </c>
      <c r="I121" s="125">
        <v>2</v>
      </c>
      <c r="J121" s="282" t="s">
        <v>54</v>
      </c>
      <c r="K121" s="282"/>
      <c r="L121" s="282"/>
      <c r="M121" s="24"/>
      <c r="N121" s="24"/>
      <c r="O121" s="25"/>
      <c r="P121" s="25"/>
      <c r="AB121"/>
      <c r="AC121"/>
      <c r="AD121"/>
      <c r="AE121"/>
      <c r="AF121"/>
      <c r="AG121"/>
      <c r="AH121"/>
      <c r="AI121"/>
      <c r="AJ121"/>
      <c r="AK121"/>
    </row>
    <row r="122" spans="3:37">
      <c r="C122" s="25"/>
      <c r="D122" s="25"/>
      <c r="E122" s="281"/>
      <c r="F122" s="281">
        <v>66</v>
      </c>
      <c r="G122" s="281">
        <v>3</v>
      </c>
      <c r="H122" s="125">
        <v>1</v>
      </c>
      <c r="I122" s="125">
        <v>-2</v>
      </c>
      <c r="J122" s="282" t="s">
        <v>55</v>
      </c>
      <c r="K122" s="282"/>
      <c r="L122" s="282"/>
      <c r="M122" s="24"/>
      <c r="N122" s="24"/>
      <c r="O122" s="25"/>
      <c r="P122" s="25"/>
      <c r="AB122"/>
      <c r="AC122"/>
      <c r="AD122"/>
      <c r="AE122"/>
      <c r="AF122"/>
      <c r="AG122"/>
      <c r="AH122"/>
      <c r="AI122"/>
      <c r="AJ122"/>
      <c r="AK122"/>
    </row>
    <row r="123" spans="3:37">
      <c r="C123" s="25"/>
      <c r="D123" s="25"/>
      <c r="E123" s="281"/>
      <c r="F123" s="281">
        <v>67</v>
      </c>
      <c r="G123" s="281">
        <v>3</v>
      </c>
      <c r="H123" s="125">
        <v>1</v>
      </c>
      <c r="I123" s="125">
        <v>-1</v>
      </c>
      <c r="J123" s="282" t="s">
        <v>53</v>
      </c>
      <c r="K123" s="282"/>
      <c r="L123" s="282"/>
      <c r="M123" s="24"/>
      <c r="N123" s="24"/>
      <c r="O123" s="25"/>
      <c r="P123" s="25"/>
      <c r="AB123"/>
      <c r="AC123"/>
      <c r="AD123"/>
      <c r="AE123"/>
      <c r="AF123"/>
      <c r="AG123"/>
      <c r="AH123"/>
      <c r="AI123"/>
      <c r="AJ123"/>
      <c r="AK123"/>
    </row>
    <row r="124" spans="3:37">
      <c r="C124" s="25"/>
      <c r="D124" s="25"/>
      <c r="E124" s="281"/>
      <c r="F124" s="281">
        <v>68</v>
      </c>
      <c r="G124" s="281">
        <v>3</v>
      </c>
      <c r="H124" s="125">
        <v>1</v>
      </c>
      <c r="I124" s="125">
        <v>0</v>
      </c>
      <c r="J124" s="282" t="s">
        <v>53</v>
      </c>
      <c r="K124" s="282"/>
      <c r="L124" s="282"/>
      <c r="M124" s="24"/>
      <c r="N124" s="24"/>
      <c r="O124" s="25"/>
      <c r="P124" s="25"/>
      <c r="AB124"/>
      <c r="AC124"/>
      <c r="AD124"/>
      <c r="AE124"/>
      <c r="AF124"/>
      <c r="AG124"/>
      <c r="AH124"/>
      <c r="AI124"/>
      <c r="AJ124"/>
      <c r="AK124"/>
    </row>
    <row r="125" spans="3:37">
      <c r="C125" s="25"/>
      <c r="D125" s="25"/>
      <c r="E125" s="281"/>
      <c r="F125" s="281">
        <v>69</v>
      </c>
      <c r="G125" s="281">
        <v>3</v>
      </c>
      <c r="H125" s="125">
        <v>1</v>
      </c>
      <c r="I125" s="125">
        <v>1</v>
      </c>
      <c r="J125" s="282" t="s">
        <v>54</v>
      </c>
      <c r="K125" s="282"/>
      <c r="L125" s="282"/>
      <c r="M125" s="24"/>
      <c r="N125" s="24"/>
      <c r="O125" s="25"/>
      <c r="P125" s="25"/>
      <c r="AB125"/>
      <c r="AC125"/>
      <c r="AD125"/>
      <c r="AE125"/>
      <c r="AF125"/>
      <c r="AG125"/>
      <c r="AH125"/>
      <c r="AI125"/>
      <c r="AJ125"/>
      <c r="AK125"/>
    </row>
    <row r="126" spans="3:37">
      <c r="C126" s="25"/>
      <c r="D126" s="25"/>
      <c r="E126" s="281"/>
      <c r="F126" s="281">
        <v>70</v>
      </c>
      <c r="G126" s="281">
        <v>3</v>
      </c>
      <c r="H126" s="125">
        <v>1</v>
      </c>
      <c r="I126" s="125">
        <v>2</v>
      </c>
      <c r="J126" s="282" t="s">
        <v>54</v>
      </c>
      <c r="K126" s="282"/>
      <c r="L126" s="282"/>
      <c r="M126" s="24"/>
      <c r="N126" s="24"/>
      <c r="O126" s="25"/>
      <c r="P126" s="25"/>
      <c r="AB126"/>
      <c r="AC126"/>
      <c r="AD126"/>
      <c r="AE126"/>
      <c r="AF126"/>
      <c r="AG126"/>
      <c r="AH126"/>
      <c r="AI126"/>
      <c r="AJ126"/>
      <c r="AK126"/>
    </row>
    <row r="127" spans="3:37">
      <c r="C127" s="25"/>
      <c r="D127" s="25"/>
      <c r="E127" s="281"/>
      <c r="F127" s="281">
        <v>71</v>
      </c>
      <c r="G127" s="281">
        <v>3</v>
      </c>
      <c r="H127" s="125">
        <v>2</v>
      </c>
      <c r="I127" s="125">
        <v>-2</v>
      </c>
      <c r="J127" s="282" t="s">
        <v>55</v>
      </c>
      <c r="K127" s="282"/>
      <c r="L127" s="282"/>
      <c r="M127" s="24"/>
      <c r="N127" s="24"/>
      <c r="O127" s="25"/>
      <c r="P127" s="25"/>
      <c r="AB127"/>
      <c r="AC127"/>
      <c r="AD127"/>
      <c r="AE127"/>
      <c r="AF127"/>
      <c r="AG127"/>
      <c r="AH127"/>
      <c r="AI127"/>
      <c r="AJ127"/>
      <c r="AK127"/>
    </row>
    <row r="128" spans="3:37">
      <c r="C128" s="25"/>
      <c r="D128" s="25"/>
      <c r="E128" s="281"/>
      <c r="F128" s="281">
        <v>72</v>
      </c>
      <c r="G128" s="281">
        <v>3</v>
      </c>
      <c r="H128" s="125">
        <v>2</v>
      </c>
      <c r="I128" s="125">
        <v>-1</v>
      </c>
      <c r="J128" s="282" t="s">
        <v>53</v>
      </c>
      <c r="K128" s="282"/>
      <c r="L128" s="282"/>
      <c r="M128" s="24"/>
      <c r="N128" s="24"/>
      <c r="O128" s="25"/>
      <c r="P128" s="25"/>
      <c r="AB128"/>
      <c r="AC128"/>
      <c r="AD128"/>
      <c r="AE128"/>
      <c r="AF128"/>
      <c r="AG128"/>
      <c r="AH128"/>
      <c r="AI128"/>
      <c r="AJ128"/>
      <c r="AK128"/>
    </row>
    <row r="129" spans="3:37">
      <c r="C129" s="25"/>
      <c r="D129" s="25"/>
      <c r="E129" s="281"/>
      <c r="F129" s="281">
        <v>73</v>
      </c>
      <c r="G129" s="281">
        <v>3</v>
      </c>
      <c r="H129" s="125">
        <v>2</v>
      </c>
      <c r="I129" s="125">
        <v>0</v>
      </c>
      <c r="J129" s="282" t="s">
        <v>54</v>
      </c>
      <c r="K129" s="282"/>
      <c r="L129" s="282"/>
      <c r="M129" s="24"/>
      <c r="N129" s="24"/>
      <c r="O129" s="25"/>
      <c r="P129" s="25"/>
      <c r="AB129"/>
      <c r="AC129"/>
      <c r="AD129"/>
      <c r="AE129"/>
      <c r="AF129"/>
      <c r="AG129"/>
      <c r="AH129"/>
      <c r="AI129"/>
      <c r="AJ129"/>
      <c r="AK129"/>
    </row>
    <row r="130" spans="3:37">
      <c r="C130" s="25"/>
      <c r="D130" s="25"/>
      <c r="E130" s="281"/>
      <c r="F130" s="281">
        <v>74</v>
      </c>
      <c r="G130" s="281">
        <v>3</v>
      </c>
      <c r="H130" s="125">
        <v>2</v>
      </c>
      <c r="I130" s="125">
        <v>1</v>
      </c>
      <c r="J130" s="282" t="s">
        <v>54</v>
      </c>
      <c r="K130" s="282"/>
      <c r="L130" s="282"/>
      <c r="M130" s="24"/>
      <c r="N130" s="24"/>
      <c r="O130" s="25"/>
      <c r="P130" s="25"/>
      <c r="AB130"/>
      <c r="AC130"/>
      <c r="AD130"/>
      <c r="AE130"/>
      <c r="AF130"/>
      <c r="AG130"/>
      <c r="AH130"/>
      <c r="AI130"/>
      <c r="AJ130"/>
      <c r="AK130"/>
    </row>
    <row r="131" spans="3:37">
      <c r="C131" s="25"/>
      <c r="D131" s="25"/>
      <c r="E131" s="281"/>
      <c r="F131" s="281">
        <v>75</v>
      </c>
      <c r="G131" s="281">
        <v>3</v>
      </c>
      <c r="H131" s="125">
        <v>2</v>
      </c>
      <c r="I131" s="125">
        <v>2</v>
      </c>
      <c r="J131" s="282" t="s">
        <v>54</v>
      </c>
      <c r="K131" s="282"/>
      <c r="L131" s="282"/>
      <c r="M131" s="24"/>
      <c r="N131" s="24"/>
      <c r="O131" s="25"/>
      <c r="P131" s="25"/>
      <c r="AB131"/>
      <c r="AC131"/>
      <c r="AD131"/>
      <c r="AE131"/>
      <c r="AF131"/>
      <c r="AG131"/>
      <c r="AH131"/>
      <c r="AI131"/>
      <c r="AJ131"/>
      <c r="AK131"/>
    </row>
    <row r="132" spans="3:37">
      <c r="C132" s="25"/>
      <c r="D132" s="25"/>
      <c r="E132" s="24"/>
      <c r="F132" s="24">
        <f t="array" ref="F132">VLOOKUP(V12&amp;V18&amp;V19,CHOOSE({1,2,3},G55:G131&amp;H55:H131&amp;I55:I131,F55:F131),2,FALSE)</f>
        <v>0</v>
      </c>
      <c r="G132" s="24"/>
      <c r="H132" s="24"/>
      <c r="I132" s="24"/>
      <c r="J132" s="24"/>
      <c r="K132" s="24"/>
      <c r="L132" s="24"/>
      <c r="M132" s="24"/>
      <c r="N132" s="24"/>
      <c r="O132" s="25"/>
      <c r="P132" s="25"/>
      <c r="AB132"/>
      <c r="AC132"/>
      <c r="AD132"/>
      <c r="AE132"/>
      <c r="AF132"/>
      <c r="AG132"/>
      <c r="AH132"/>
      <c r="AI132"/>
      <c r="AJ132"/>
      <c r="AK132"/>
    </row>
    <row r="133" spans="3:37">
      <c r="C133" s="25"/>
      <c r="D133" s="25"/>
      <c r="E133" s="24"/>
      <c r="F133" s="24"/>
      <c r="G133" s="24"/>
      <c r="H133" s="24"/>
      <c r="I133" s="24"/>
      <c r="J133" s="24"/>
      <c r="K133" s="24"/>
      <c r="L133" s="24"/>
      <c r="M133" s="24"/>
      <c r="N133" s="24"/>
      <c r="O133" s="25"/>
      <c r="P133" s="25"/>
    </row>
    <row r="134" spans="3:37">
      <c r="E134" s="336"/>
      <c r="F134" s="336"/>
      <c r="G134" s="336"/>
      <c r="H134" s="336"/>
      <c r="I134" s="336"/>
      <c r="J134" s="336"/>
      <c r="K134" s="336"/>
      <c r="L134" s="336"/>
      <c r="M134" s="336"/>
      <c r="N134" s="336"/>
    </row>
    <row r="135" spans="3:37">
      <c r="E135" s="17"/>
      <c r="F135" s="17"/>
      <c r="G135" s="17"/>
      <c r="H135" s="17"/>
      <c r="I135" s="17"/>
      <c r="J135" s="17"/>
      <c r="K135" s="17"/>
      <c r="L135" s="17"/>
      <c r="M135" s="17"/>
      <c r="N135" s="17"/>
    </row>
    <row r="136" spans="3:37">
      <c r="E136" s="17"/>
      <c r="F136" s="17"/>
      <c r="G136" s="17"/>
      <c r="H136" s="17"/>
      <c r="I136" s="17"/>
      <c r="J136" s="17"/>
      <c r="K136" s="17"/>
      <c r="L136" s="17"/>
      <c r="M136" s="17"/>
      <c r="N136" s="17"/>
    </row>
  </sheetData>
  <sheetProtection password="CC30" sheet="1" objects="1" scenarios="1"/>
  <mergeCells count="47">
    <mergeCell ref="B2:J2"/>
    <mergeCell ref="D3:J3"/>
    <mergeCell ref="F12:F13"/>
    <mergeCell ref="S12:U13"/>
    <mergeCell ref="K10:P11"/>
    <mergeCell ref="S11:U11"/>
    <mergeCell ref="B12:B14"/>
    <mergeCell ref="K12:P14"/>
    <mergeCell ref="C14:D14"/>
    <mergeCell ref="Y44:AA44"/>
    <mergeCell ref="J54:L54"/>
    <mergeCell ref="B4:M4"/>
    <mergeCell ref="B5:N5"/>
    <mergeCell ref="K18:L18"/>
    <mergeCell ref="K19:L19"/>
    <mergeCell ref="B20:C20"/>
    <mergeCell ref="E20:F20"/>
    <mergeCell ref="K20:M20"/>
    <mergeCell ref="B10:D11"/>
    <mergeCell ref="C12:D13"/>
    <mergeCell ref="B16:D17"/>
    <mergeCell ref="D27:N27"/>
    <mergeCell ref="C8:D8"/>
    <mergeCell ref="C18:D18"/>
    <mergeCell ref="C19:D19"/>
    <mergeCell ref="AB4:AB7"/>
    <mergeCell ref="W7:X7"/>
    <mergeCell ref="W8:X8"/>
    <mergeCell ref="AA4:AA7"/>
    <mergeCell ref="E7:J7"/>
    <mergeCell ref="E8:J8"/>
    <mergeCell ref="E25:O25"/>
    <mergeCell ref="B3:C3"/>
    <mergeCell ref="Z4:Z7"/>
    <mergeCell ref="E22:O22"/>
    <mergeCell ref="E24:O24"/>
    <mergeCell ref="I11:J11"/>
    <mergeCell ref="G11:H11"/>
    <mergeCell ref="P16:P17"/>
    <mergeCell ref="W17:X17"/>
    <mergeCell ref="Y17:Z17"/>
    <mergeCell ref="E10:J10"/>
    <mergeCell ref="C7:D7"/>
    <mergeCell ref="E16:O17"/>
    <mergeCell ref="E11:F11"/>
    <mergeCell ref="J12:J13"/>
    <mergeCell ref="H12:H13"/>
  </mergeCells>
  <conditionalFormatting sqref="E22:E23 E26">
    <cfRule type="containsText" dxfId="93" priority="39" operator="containsText" text="Alternativenprüfung notwendig">
      <formula>NOT(ISERROR(SEARCH("Alternativenprüfung notwendig",E22)))</formula>
    </cfRule>
    <cfRule type="containsText" dxfId="92" priority="40" operator="containsText" text="Alternativenprüfung wird empfohlen">
      <formula>NOT(ISERROR(SEARCH("Alternativenprüfung wird empfohlen",E22)))</formula>
    </cfRule>
    <cfRule type="containsText" dxfId="91" priority="41" operator="containsText" text="Alternativenprüfung nicht notwendig">
      <formula>NOT(ISERROR(SEARCH("Alternativenprüfung nicht notwendig",E22)))</formula>
    </cfRule>
  </conditionalFormatting>
  <conditionalFormatting sqref="E24">
    <cfRule type="containsText" dxfId="90" priority="15" operator="containsText" text="Alternativenprüfung notwendig">
      <formula>NOT(ISERROR(SEARCH("Alternativenprüfung notwendig",E24)))</formula>
    </cfRule>
    <cfRule type="containsText" dxfId="89" priority="16" operator="containsText" text="Alternativenprüfung wird empfohlen">
      <formula>NOT(ISERROR(SEARCH("Alternativenprüfung wird empfohlen",E24)))</formula>
    </cfRule>
    <cfRule type="containsText" dxfId="88" priority="17" operator="containsText" text="Alternativenprüfung nicht notwendig">
      <formula>NOT(ISERROR(SEARCH("Alternativenprüfung nicht notwendig",E24)))</formula>
    </cfRule>
  </conditionalFormatting>
  <conditionalFormatting sqref="E48:E51">
    <cfRule type="containsText" dxfId="87" priority="9" operator="containsText" text="Alternativenprüfung notwendig">
      <formula>NOT(ISERROR(SEARCH("Alternativenprüfung notwendig",E48)))</formula>
    </cfRule>
    <cfRule type="containsText" dxfId="86" priority="10" operator="containsText" text="Alternativenprüfung wird empfohlen">
      <formula>NOT(ISERROR(SEARCH("Alternativenprüfung wird empfohlen",E48)))</formula>
    </cfRule>
    <cfRule type="containsText" dxfId="85" priority="11" operator="containsText" text="Alternativenprüfung nicht notwendig">
      <formula>NOT(ISERROR(SEARCH("Alternativenprüfung nicht notwendig",E48)))</formula>
    </cfRule>
  </conditionalFormatting>
  <conditionalFormatting sqref="E22:O22">
    <cfRule type="cellIs" dxfId="84" priority="1" operator="equal">
      <formula>"Alternativenprüfung nicht notwendigerweise erforderlich "</formula>
    </cfRule>
  </conditionalFormatting>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ltText="">
                <anchor moveWithCells="1">
                  <from>
                    <xdr:col>5</xdr:col>
                    <xdr:colOff>106680</xdr:colOff>
                    <xdr:row>11</xdr:row>
                    <xdr:rowOff>137160</xdr:rowOff>
                  </from>
                  <to>
                    <xdr:col>5</xdr:col>
                    <xdr:colOff>297180</xdr:colOff>
                    <xdr:row>12</xdr:row>
                    <xdr:rowOff>137160</xdr:rowOff>
                  </to>
                </anchor>
              </controlPr>
            </control>
          </mc:Choice>
        </mc:AlternateContent>
        <mc:AlternateContent xmlns:mc="http://schemas.openxmlformats.org/markup-compatibility/2006">
          <mc:Choice Requires="x14">
            <control shapeId="37890" r:id="rId5" name="Check Box 2">
              <controlPr defaultSize="0" autoFill="0" autoLine="0" autoPict="0" altText="">
                <anchor moveWithCells="1">
                  <from>
                    <xdr:col>7</xdr:col>
                    <xdr:colOff>106680</xdr:colOff>
                    <xdr:row>11</xdr:row>
                    <xdr:rowOff>137160</xdr:rowOff>
                  </from>
                  <to>
                    <xdr:col>7</xdr:col>
                    <xdr:colOff>297180</xdr:colOff>
                    <xdr:row>12</xdr:row>
                    <xdr:rowOff>137160</xdr:rowOff>
                  </to>
                </anchor>
              </controlPr>
            </control>
          </mc:Choice>
        </mc:AlternateContent>
        <mc:AlternateContent xmlns:mc="http://schemas.openxmlformats.org/markup-compatibility/2006">
          <mc:Choice Requires="x14">
            <control shapeId="37891" r:id="rId6" name="Check Box 3">
              <controlPr defaultSize="0" autoFill="0" autoLine="0" autoPict="0" altText="">
                <anchor moveWithCells="1">
                  <from>
                    <xdr:col>9</xdr:col>
                    <xdr:colOff>106680</xdr:colOff>
                    <xdr:row>11</xdr:row>
                    <xdr:rowOff>121920</xdr:rowOff>
                  </from>
                  <to>
                    <xdr:col>9</xdr:col>
                    <xdr:colOff>297180</xdr:colOff>
                    <xdr:row>12</xdr:row>
                    <xdr:rowOff>144780</xdr:rowOff>
                  </to>
                </anchor>
              </controlPr>
            </control>
          </mc:Choice>
        </mc:AlternateContent>
        <mc:AlternateContent xmlns:mc="http://schemas.openxmlformats.org/markup-compatibility/2006">
          <mc:Choice Requires="x14">
            <control shapeId="37892" r:id="rId7" name="Check Box 4">
              <controlPr defaultSize="0" autoFill="0" autoLine="0" autoPict="0" altText="">
                <anchor moveWithCells="1">
                  <from>
                    <xdr:col>5</xdr:col>
                    <xdr:colOff>114300</xdr:colOff>
                    <xdr:row>17</xdr:row>
                    <xdr:rowOff>106680</xdr:rowOff>
                  </from>
                  <to>
                    <xdr:col>5</xdr:col>
                    <xdr:colOff>304800</xdr:colOff>
                    <xdr:row>17</xdr:row>
                    <xdr:rowOff>944880</xdr:rowOff>
                  </to>
                </anchor>
              </controlPr>
            </control>
          </mc:Choice>
        </mc:AlternateContent>
        <mc:AlternateContent xmlns:mc="http://schemas.openxmlformats.org/markup-compatibility/2006">
          <mc:Choice Requires="x14">
            <control shapeId="37893" r:id="rId8" name="Check Box 5">
              <controlPr defaultSize="0" autoFill="0" autoLine="0" autoPict="0" altText="">
                <anchor moveWithCells="1">
                  <from>
                    <xdr:col>7</xdr:col>
                    <xdr:colOff>106680</xdr:colOff>
                    <xdr:row>17</xdr:row>
                    <xdr:rowOff>106680</xdr:rowOff>
                  </from>
                  <to>
                    <xdr:col>7</xdr:col>
                    <xdr:colOff>297180</xdr:colOff>
                    <xdr:row>17</xdr:row>
                    <xdr:rowOff>944880</xdr:rowOff>
                  </to>
                </anchor>
              </controlPr>
            </control>
          </mc:Choice>
        </mc:AlternateContent>
        <mc:AlternateContent xmlns:mc="http://schemas.openxmlformats.org/markup-compatibility/2006">
          <mc:Choice Requires="x14">
            <control shapeId="37894" r:id="rId9" name="Check Box 6">
              <controlPr defaultSize="0" autoFill="0" autoLine="0" autoPict="0" altText="">
                <anchor moveWithCells="1">
                  <from>
                    <xdr:col>9</xdr:col>
                    <xdr:colOff>106680</xdr:colOff>
                    <xdr:row>17</xdr:row>
                    <xdr:rowOff>106680</xdr:rowOff>
                  </from>
                  <to>
                    <xdr:col>9</xdr:col>
                    <xdr:colOff>297180</xdr:colOff>
                    <xdr:row>17</xdr:row>
                    <xdr:rowOff>944880</xdr:rowOff>
                  </to>
                </anchor>
              </controlPr>
            </control>
          </mc:Choice>
        </mc:AlternateContent>
        <mc:AlternateContent xmlns:mc="http://schemas.openxmlformats.org/markup-compatibility/2006">
          <mc:Choice Requires="x14">
            <control shapeId="37895" r:id="rId10" name="Check Box 7">
              <controlPr defaultSize="0" autoFill="0" autoLine="0" autoPict="0" altText="">
                <anchor moveWithCells="1">
                  <from>
                    <xdr:col>12</xdr:col>
                    <xdr:colOff>106680</xdr:colOff>
                    <xdr:row>17</xdr:row>
                    <xdr:rowOff>106680</xdr:rowOff>
                  </from>
                  <to>
                    <xdr:col>12</xdr:col>
                    <xdr:colOff>297180</xdr:colOff>
                    <xdr:row>17</xdr:row>
                    <xdr:rowOff>944880</xdr:rowOff>
                  </to>
                </anchor>
              </controlPr>
            </control>
          </mc:Choice>
        </mc:AlternateContent>
        <mc:AlternateContent xmlns:mc="http://schemas.openxmlformats.org/markup-compatibility/2006">
          <mc:Choice Requires="x14">
            <control shapeId="37896" r:id="rId11" name="Check Box 8">
              <controlPr defaultSize="0" autoFill="0" autoLine="0" autoPict="0" altText="">
                <anchor moveWithCells="1">
                  <from>
                    <xdr:col>14</xdr:col>
                    <xdr:colOff>106680</xdr:colOff>
                    <xdr:row>17</xdr:row>
                    <xdr:rowOff>175260</xdr:rowOff>
                  </from>
                  <to>
                    <xdr:col>14</xdr:col>
                    <xdr:colOff>297180</xdr:colOff>
                    <xdr:row>18</xdr:row>
                    <xdr:rowOff>0</xdr:rowOff>
                  </to>
                </anchor>
              </controlPr>
            </control>
          </mc:Choice>
        </mc:AlternateContent>
        <mc:AlternateContent xmlns:mc="http://schemas.openxmlformats.org/markup-compatibility/2006">
          <mc:Choice Requires="x14">
            <control shapeId="37897" r:id="rId12" name="Check Box 9">
              <controlPr defaultSize="0" autoFill="0" autoLine="0" autoPict="0" altText="">
                <anchor moveWithCells="1">
                  <from>
                    <xdr:col>5</xdr:col>
                    <xdr:colOff>106680</xdr:colOff>
                    <xdr:row>18</xdr:row>
                    <xdr:rowOff>106680</xdr:rowOff>
                  </from>
                  <to>
                    <xdr:col>5</xdr:col>
                    <xdr:colOff>297180</xdr:colOff>
                    <xdr:row>18</xdr:row>
                    <xdr:rowOff>944880</xdr:rowOff>
                  </to>
                </anchor>
              </controlPr>
            </control>
          </mc:Choice>
        </mc:AlternateContent>
        <mc:AlternateContent xmlns:mc="http://schemas.openxmlformats.org/markup-compatibility/2006">
          <mc:Choice Requires="x14">
            <control shapeId="37898" r:id="rId13" name="Check Box 10">
              <controlPr defaultSize="0" autoFill="0" autoLine="0" autoPict="0" altText="">
                <anchor moveWithCells="1">
                  <from>
                    <xdr:col>7</xdr:col>
                    <xdr:colOff>106680</xdr:colOff>
                    <xdr:row>18</xdr:row>
                    <xdr:rowOff>106680</xdr:rowOff>
                  </from>
                  <to>
                    <xdr:col>7</xdr:col>
                    <xdr:colOff>297180</xdr:colOff>
                    <xdr:row>18</xdr:row>
                    <xdr:rowOff>944880</xdr:rowOff>
                  </to>
                </anchor>
              </controlPr>
            </control>
          </mc:Choice>
        </mc:AlternateContent>
        <mc:AlternateContent xmlns:mc="http://schemas.openxmlformats.org/markup-compatibility/2006">
          <mc:Choice Requires="x14">
            <control shapeId="37899" r:id="rId14" name="Check Box 11">
              <controlPr defaultSize="0" autoFill="0" autoLine="0" autoPict="0" altText="">
                <anchor moveWithCells="1">
                  <from>
                    <xdr:col>9</xdr:col>
                    <xdr:colOff>106680</xdr:colOff>
                    <xdr:row>18</xdr:row>
                    <xdr:rowOff>106680</xdr:rowOff>
                  </from>
                  <to>
                    <xdr:col>9</xdr:col>
                    <xdr:colOff>297180</xdr:colOff>
                    <xdr:row>18</xdr:row>
                    <xdr:rowOff>944880</xdr:rowOff>
                  </to>
                </anchor>
              </controlPr>
            </control>
          </mc:Choice>
        </mc:AlternateContent>
        <mc:AlternateContent xmlns:mc="http://schemas.openxmlformats.org/markup-compatibility/2006">
          <mc:Choice Requires="x14">
            <control shapeId="37900" r:id="rId15" name="Check Box 12">
              <controlPr defaultSize="0" autoFill="0" autoLine="0" autoPict="0" altText="">
                <anchor moveWithCells="1">
                  <from>
                    <xdr:col>12</xdr:col>
                    <xdr:colOff>106680</xdr:colOff>
                    <xdr:row>18</xdr:row>
                    <xdr:rowOff>106680</xdr:rowOff>
                  </from>
                  <to>
                    <xdr:col>12</xdr:col>
                    <xdr:colOff>297180</xdr:colOff>
                    <xdr:row>18</xdr:row>
                    <xdr:rowOff>944880</xdr:rowOff>
                  </to>
                </anchor>
              </controlPr>
            </control>
          </mc:Choice>
        </mc:AlternateContent>
        <mc:AlternateContent xmlns:mc="http://schemas.openxmlformats.org/markup-compatibility/2006">
          <mc:Choice Requires="x14">
            <control shapeId="37901" r:id="rId16" name="Check Box 13">
              <controlPr defaultSize="0" autoFill="0" autoLine="0" autoPict="0" altText="">
                <anchor moveWithCells="1">
                  <from>
                    <xdr:col>14</xdr:col>
                    <xdr:colOff>106680</xdr:colOff>
                    <xdr:row>18</xdr:row>
                    <xdr:rowOff>175260</xdr:rowOff>
                  </from>
                  <to>
                    <xdr:col>14</xdr:col>
                    <xdr:colOff>297180</xdr:colOff>
                    <xdr:row>19</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B1:AM138"/>
  <sheetViews>
    <sheetView showGridLines="0" zoomScale="90" zoomScaleNormal="90" workbookViewId="0">
      <selection activeCell="AN18" sqref="AN18"/>
    </sheetView>
  </sheetViews>
  <sheetFormatPr baseColWidth="10" defaultRowHeight="14.4"/>
  <cols>
    <col min="1" max="1" width="2.33203125" customWidth="1"/>
    <col min="2" max="2" width="6" customWidth="1"/>
    <col min="3" max="3" width="51.6640625" customWidth="1"/>
    <col min="4" max="4" width="3" customWidth="1"/>
    <col min="5" max="5" width="25.6640625" customWidth="1"/>
    <col min="6" max="6" width="5.6640625" customWidth="1"/>
    <col min="7" max="7" width="25.6640625" customWidth="1"/>
    <col min="8" max="8" width="5.6640625" customWidth="1"/>
    <col min="9" max="9" width="25.6640625" customWidth="1"/>
    <col min="10" max="10" width="5.6640625" customWidth="1"/>
    <col min="11" max="12" width="13.33203125" customWidth="1"/>
    <col min="13" max="13" width="5.6640625" customWidth="1"/>
    <col min="14" max="14" width="25.6640625" customWidth="1"/>
    <col min="15" max="15" width="5.6640625" customWidth="1"/>
    <col min="16" max="16" width="41" customWidth="1"/>
    <col min="17" max="17" width="41" style="25" customWidth="1"/>
    <col min="18" max="18" width="5.44140625" style="25" customWidth="1"/>
    <col min="19" max="19" width="7.6640625" style="25" customWidth="1"/>
    <col min="20" max="20" width="14.44140625" style="25" customWidth="1"/>
    <col min="21" max="21" width="8.33203125" style="25" customWidth="1"/>
    <col min="22" max="22" width="11.5546875" style="25"/>
    <col min="23" max="26" width="11.5546875" style="25" bestFit="1" customWidth="1"/>
    <col min="27" max="27" width="25.44140625" style="25" customWidth="1"/>
    <col min="28" max="32" width="11.5546875" style="25" bestFit="1" customWidth="1"/>
    <col min="33" max="33" width="12.33203125" style="25" bestFit="1" customWidth="1"/>
    <col min="34" max="34" width="11.5546875" style="25" bestFit="1" customWidth="1"/>
    <col min="35" max="37" width="11.5546875" style="50"/>
  </cols>
  <sheetData>
    <row r="1" spans="2:39" ht="21">
      <c r="B1" s="47" t="s">
        <v>67</v>
      </c>
    </row>
    <row r="2" spans="2:39" s="31" customFormat="1" ht="43.95" customHeight="1">
      <c r="B2" s="411" t="s">
        <v>257</v>
      </c>
      <c r="C2" s="411"/>
      <c r="D2" s="411"/>
      <c r="E2" s="411"/>
      <c r="F2" s="411"/>
      <c r="G2" s="411"/>
      <c r="H2" s="411"/>
      <c r="I2" s="411"/>
      <c r="J2" s="411"/>
      <c r="P2" s="32"/>
      <c r="Q2" s="291"/>
      <c r="R2" s="291"/>
      <c r="S2" s="291"/>
      <c r="T2" s="291"/>
      <c r="U2" s="291"/>
      <c r="V2" s="291"/>
      <c r="W2" s="292"/>
      <c r="X2" s="292"/>
      <c r="Y2" s="292"/>
      <c r="Z2" s="292"/>
      <c r="AA2" s="292"/>
      <c r="AB2" s="292"/>
      <c r="AC2" s="292"/>
      <c r="AD2" s="292"/>
      <c r="AE2" s="292"/>
      <c r="AF2" s="292"/>
      <c r="AG2" s="292"/>
      <c r="AH2" s="292"/>
      <c r="AI2" s="81"/>
      <c r="AJ2" s="81"/>
      <c r="AK2" s="81"/>
    </row>
    <row r="3" spans="2:39" ht="27" customHeight="1">
      <c r="B3" s="423" t="s">
        <v>251</v>
      </c>
      <c r="C3" s="423"/>
      <c r="D3" s="410"/>
      <c r="E3" s="410"/>
      <c r="F3" s="410"/>
      <c r="G3" s="410"/>
      <c r="H3" s="410"/>
      <c r="I3" s="410"/>
      <c r="J3" s="410"/>
      <c r="P3" s="2"/>
      <c r="Q3" s="24"/>
      <c r="R3" s="24"/>
      <c r="S3" s="24"/>
      <c r="T3" s="24"/>
      <c r="U3" s="24"/>
      <c r="V3" s="24"/>
      <c r="W3" s="24"/>
      <c r="X3" s="24"/>
      <c r="Y3" s="24"/>
      <c r="Z3" s="293"/>
      <c r="AA3" s="281"/>
      <c r="AB3" s="281"/>
      <c r="AC3" s="24"/>
      <c r="AD3" s="24"/>
      <c r="AE3" s="24"/>
      <c r="AF3" s="24"/>
      <c r="AG3" s="24"/>
      <c r="AH3" s="24"/>
      <c r="AI3" s="54"/>
    </row>
    <row r="4" spans="2:39" s="3" customFormat="1" ht="10.199999999999999" customHeight="1">
      <c r="B4" s="425"/>
      <c r="C4" s="425"/>
      <c r="D4" s="425"/>
      <c r="E4" s="425"/>
      <c r="F4" s="425"/>
      <c r="G4" s="425"/>
      <c r="H4" s="425"/>
      <c r="I4" s="425"/>
      <c r="J4" s="425"/>
      <c r="K4" s="425"/>
      <c r="L4" s="425"/>
      <c r="M4" s="425"/>
      <c r="N4" s="16"/>
      <c r="O4" s="16"/>
      <c r="P4" s="16"/>
      <c r="Q4" s="24"/>
      <c r="R4" s="24"/>
      <c r="S4" s="24"/>
      <c r="T4" s="24"/>
      <c r="U4" s="24"/>
      <c r="V4" s="24"/>
      <c r="W4" s="24"/>
      <c r="X4" s="25"/>
      <c r="Y4" s="25"/>
      <c r="Z4" s="460"/>
      <c r="AA4" s="460"/>
      <c r="AB4" s="460"/>
      <c r="AC4" s="25"/>
      <c r="AD4" s="25"/>
      <c r="AE4" s="25"/>
      <c r="AF4" s="25"/>
      <c r="AG4" s="25"/>
      <c r="AH4" s="25"/>
      <c r="AI4" s="30"/>
      <c r="AJ4" s="30"/>
      <c r="AK4" s="30"/>
    </row>
    <row r="5" spans="2:39" ht="106.95" customHeight="1">
      <c r="B5" s="425" t="s">
        <v>272</v>
      </c>
      <c r="C5" s="425"/>
      <c r="D5" s="425"/>
      <c r="E5" s="425"/>
      <c r="F5" s="425"/>
      <c r="G5" s="425"/>
      <c r="H5" s="425"/>
      <c r="I5" s="425"/>
      <c r="J5" s="425"/>
      <c r="K5" s="425"/>
      <c r="L5" s="425"/>
      <c r="M5" s="425"/>
      <c r="N5" s="425"/>
      <c r="P5" s="2"/>
      <c r="Q5" s="24"/>
      <c r="R5" s="24"/>
      <c r="S5" s="24"/>
      <c r="T5" s="24"/>
      <c r="U5" s="24"/>
      <c r="V5" s="24"/>
      <c r="W5" s="294"/>
      <c r="X5" s="125"/>
      <c r="Y5" s="125"/>
      <c r="Z5" s="460"/>
      <c r="AA5" s="460"/>
      <c r="AB5" s="460"/>
      <c r="AC5" s="24"/>
      <c r="AD5" s="24"/>
    </row>
    <row r="6" spans="2:39" ht="10.199999999999999" customHeight="1">
      <c r="B6" s="135"/>
      <c r="C6" s="135"/>
      <c r="D6" s="135"/>
      <c r="E6" s="135"/>
      <c r="F6" s="135"/>
      <c r="G6" s="135"/>
      <c r="H6" s="135"/>
      <c r="I6" s="2"/>
      <c r="J6" s="2"/>
      <c r="K6" s="2"/>
      <c r="L6" s="2"/>
      <c r="M6" s="2"/>
      <c r="P6" s="2"/>
      <c r="Q6" s="24"/>
      <c r="R6" s="24"/>
      <c r="S6" s="24"/>
      <c r="T6" s="24"/>
      <c r="U6" s="24"/>
      <c r="V6" s="24"/>
      <c r="W6" s="24"/>
      <c r="X6" s="24"/>
      <c r="Y6" s="24"/>
      <c r="Z6" s="460"/>
      <c r="AA6" s="460"/>
      <c r="AB6" s="460"/>
      <c r="AC6" s="125"/>
      <c r="AD6" s="125"/>
      <c r="AE6" s="125"/>
      <c r="AF6" s="24"/>
      <c r="AG6" s="24"/>
      <c r="AH6" s="24"/>
      <c r="AI6" s="54"/>
      <c r="AL6" s="17"/>
      <c r="AM6" s="17"/>
    </row>
    <row r="7" spans="2:39" ht="15.6" customHeight="1">
      <c r="B7" s="109"/>
      <c r="C7" s="417"/>
      <c r="D7" s="418"/>
      <c r="E7" s="416" t="s">
        <v>51</v>
      </c>
      <c r="F7" s="417"/>
      <c r="G7" s="417"/>
      <c r="H7" s="417"/>
      <c r="I7" s="417"/>
      <c r="J7" s="418"/>
      <c r="K7" s="18"/>
      <c r="L7" s="18"/>
      <c r="M7" s="18"/>
      <c r="N7" s="1"/>
      <c r="P7" s="2"/>
      <c r="Q7" s="24"/>
      <c r="R7" s="24"/>
      <c r="S7" s="24"/>
      <c r="T7" s="24"/>
      <c r="U7" s="24"/>
      <c r="V7" s="24"/>
      <c r="W7" s="477"/>
      <c r="X7" s="477"/>
      <c r="Y7" s="24"/>
      <c r="Z7" s="460"/>
      <c r="AA7" s="460"/>
      <c r="AB7" s="460"/>
      <c r="AC7" s="24" t="s">
        <v>26</v>
      </c>
      <c r="AD7" s="24" t="s">
        <v>24</v>
      </c>
      <c r="AE7" s="24" t="s">
        <v>25</v>
      </c>
      <c r="AF7" s="24"/>
      <c r="AG7" s="24"/>
      <c r="AH7" s="24"/>
      <c r="AI7" s="54"/>
      <c r="AL7" s="17"/>
      <c r="AM7" s="17"/>
    </row>
    <row r="8" spans="2:39" ht="30" customHeight="1">
      <c r="B8" s="39" t="s">
        <v>1</v>
      </c>
      <c r="C8" s="498" t="s">
        <v>69</v>
      </c>
      <c r="D8" s="499"/>
      <c r="E8" s="479"/>
      <c r="F8" s="480"/>
      <c r="G8" s="480"/>
      <c r="H8" s="480"/>
      <c r="I8" s="480"/>
      <c r="J8" s="481"/>
      <c r="K8" s="18"/>
      <c r="L8" s="18"/>
      <c r="M8" s="18"/>
      <c r="N8" s="18"/>
      <c r="O8" s="18"/>
      <c r="P8" s="18"/>
      <c r="Q8" s="295"/>
      <c r="R8" s="295"/>
      <c r="S8" s="295"/>
      <c r="T8" s="295"/>
      <c r="U8" s="295"/>
      <c r="V8" s="24"/>
      <c r="W8" s="478"/>
      <c r="X8" s="478"/>
      <c r="Y8" s="186"/>
      <c r="Z8" s="296">
        <f>E8*10</f>
        <v>0</v>
      </c>
      <c r="AA8" s="297"/>
      <c r="AB8" s="186"/>
      <c r="AC8" s="186">
        <f>IF(AG8*Z8&lt;0.2,0,IF(AG8*Z8&lt;1,1,ROUND(AG8*Z8,0)))</f>
        <v>0</v>
      </c>
      <c r="AD8" s="186">
        <f>ROUND(AH8*Z8/10,0)*10</f>
        <v>0</v>
      </c>
      <c r="AE8" s="186">
        <f>AH8*Z8</f>
        <v>0</v>
      </c>
      <c r="AF8" s="24"/>
      <c r="AG8" s="24">
        <f>10/1650000</f>
        <v>6.060606060606061E-6</v>
      </c>
      <c r="AH8" s="24">
        <f>400/1650000</f>
        <v>2.4242424242424242E-4</v>
      </c>
      <c r="AI8" s="54"/>
      <c r="AL8" s="17"/>
      <c r="AM8" s="17"/>
    </row>
    <row r="9" spans="2:39" ht="10.199999999999999" customHeight="1">
      <c r="P9" s="2"/>
      <c r="Q9" s="24"/>
      <c r="R9" s="24"/>
      <c r="S9" s="24"/>
      <c r="T9" s="24"/>
      <c r="U9" s="24"/>
      <c r="V9" s="24"/>
      <c r="W9" s="24"/>
      <c r="X9" s="24"/>
      <c r="Y9" s="24"/>
      <c r="Z9" s="24"/>
      <c r="AA9" s="24"/>
      <c r="AB9" s="24"/>
      <c r="AC9" s="298"/>
      <c r="AD9" s="298"/>
      <c r="AE9" s="24"/>
      <c r="AF9" s="24"/>
      <c r="AG9" s="24"/>
      <c r="AH9" s="24"/>
      <c r="AI9" s="54"/>
      <c r="AL9" s="17"/>
      <c r="AM9" s="17"/>
    </row>
    <row r="10" spans="2:39" ht="18" customHeight="1">
      <c r="B10" s="415" t="s">
        <v>57</v>
      </c>
      <c r="C10" s="415"/>
      <c r="D10" s="415"/>
      <c r="E10" s="416" t="s">
        <v>10</v>
      </c>
      <c r="F10" s="417"/>
      <c r="G10" s="417"/>
      <c r="H10" s="417"/>
      <c r="I10" s="417"/>
      <c r="J10" s="418"/>
      <c r="K10" s="467" t="s">
        <v>19</v>
      </c>
      <c r="L10" s="468"/>
      <c r="M10" s="468"/>
      <c r="N10" s="468"/>
      <c r="O10" s="468"/>
      <c r="P10" s="469"/>
      <c r="Q10" s="299"/>
      <c r="R10" s="299"/>
      <c r="S10" s="299"/>
      <c r="T10" s="299"/>
      <c r="U10" s="299"/>
      <c r="V10" s="300"/>
      <c r="W10" s="24"/>
      <c r="X10" s="24"/>
      <c r="Y10" s="24"/>
      <c r="Z10" s="24"/>
      <c r="AA10" s="24"/>
      <c r="AB10" s="24"/>
      <c r="AC10" s="24">
        <f>ROUND(Z8*AG8/0.33,0)</f>
        <v>0</v>
      </c>
      <c r="AD10" s="24">
        <f>ROUND(Z8*AH8/0.33/10,0)*10</f>
        <v>0</v>
      </c>
      <c r="AE10" s="24"/>
      <c r="AF10" s="24"/>
      <c r="AG10" s="24"/>
      <c r="AH10" s="24"/>
      <c r="AI10" s="54"/>
      <c r="AL10" s="17"/>
      <c r="AM10" s="17"/>
    </row>
    <row r="11" spans="2:39" ht="14.4" customHeight="1">
      <c r="B11" s="415"/>
      <c r="C11" s="415"/>
      <c r="D11" s="415"/>
      <c r="E11" s="463" t="s">
        <v>39</v>
      </c>
      <c r="F11" s="464"/>
      <c r="G11" s="463" t="s">
        <v>40</v>
      </c>
      <c r="H11" s="464"/>
      <c r="I11" s="463" t="s">
        <v>41</v>
      </c>
      <c r="J11" s="464"/>
      <c r="K11" s="470"/>
      <c r="L11" s="471"/>
      <c r="M11" s="471"/>
      <c r="N11" s="471"/>
      <c r="O11" s="471"/>
      <c r="P11" s="472"/>
      <c r="Q11" s="299"/>
      <c r="R11" s="299"/>
      <c r="S11" s="500" t="s">
        <v>122</v>
      </c>
      <c r="T11" s="500"/>
      <c r="U11" s="500"/>
      <c r="V11" s="290"/>
      <c r="W11" s="24"/>
      <c r="X11" s="24"/>
      <c r="Y11" s="24"/>
      <c r="Z11" s="24"/>
      <c r="AA11" s="24"/>
      <c r="AB11" s="24"/>
      <c r="AC11" s="24">
        <f>ROUND(AC10*8.8/10,0)*10</f>
        <v>0</v>
      </c>
      <c r="AD11" s="24">
        <f>ROUND(AD10*8.8/10,0)*10</f>
        <v>0</v>
      </c>
      <c r="AE11" s="24"/>
      <c r="AF11" s="24"/>
      <c r="AG11" s="24"/>
      <c r="AH11" s="24"/>
      <c r="AI11" s="54"/>
      <c r="AL11" s="17"/>
      <c r="AM11" s="17"/>
    </row>
    <row r="12" spans="2:39" ht="55.2" customHeight="1">
      <c r="B12" s="501" t="s">
        <v>2</v>
      </c>
      <c r="C12" s="487" t="s">
        <v>94</v>
      </c>
      <c r="D12" s="488"/>
      <c r="E12" s="19" t="s">
        <v>48</v>
      </c>
      <c r="F12" s="475"/>
      <c r="G12" s="19" t="s">
        <v>49</v>
      </c>
      <c r="H12" s="475"/>
      <c r="I12" s="19" t="s">
        <v>50</v>
      </c>
      <c r="J12" s="473"/>
      <c r="K12" s="502"/>
      <c r="L12" s="503"/>
      <c r="M12" s="503"/>
      <c r="N12" s="503"/>
      <c r="O12" s="503"/>
      <c r="P12" s="504"/>
      <c r="Q12" s="130"/>
      <c r="R12" s="130"/>
      <c r="S12" s="478" t="str">
        <f>IF(Z12=1,1,IF(AA12=2,2,IF(AB12=3,3,"")))</f>
        <v/>
      </c>
      <c r="T12" s="478"/>
      <c r="U12" s="478"/>
      <c r="V12" s="26" t="str">
        <f>IF(W12=FALSE,IF(X12=FALSE,IF(Y12=TRUE,3,""),2),1)</f>
        <v/>
      </c>
      <c r="W12" s="302" t="b">
        <v>0</v>
      </c>
      <c r="X12" s="302" t="b">
        <v>0</v>
      </c>
      <c r="Y12" s="302" t="b">
        <v>0</v>
      </c>
      <c r="Z12" s="26" t="str">
        <f>IF(W12=FALSE,"",1)</f>
        <v/>
      </c>
      <c r="AA12" s="26" t="str">
        <f>IF(X12=FALSE,"",2)</f>
        <v/>
      </c>
      <c r="AB12" s="26" t="str">
        <f>IF(Y12=FALSE,"",3)</f>
        <v/>
      </c>
      <c r="AC12" s="24"/>
      <c r="AD12" s="24"/>
      <c r="AE12" s="24"/>
      <c r="AF12" s="24"/>
      <c r="AG12" s="24"/>
      <c r="AH12" s="24"/>
      <c r="AI12" s="54"/>
      <c r="AL12" s="17"/>
      <c r="AM12" s="17"/>
    </row>
    <row r="13" spans="2:39" ht="15" customHeight="1">
      <c r="B13" s="501"/>
      <c r="C13" s="519"/>
      <c r="D13" s="520"/>
      <c r="E13" s="174">
        <f>AC8</f>
        <v>0</v>
      </c>
      <c r="F13" s="517"/>
      <c r="G13" s="174">
        <f>AD8</f>
        <v>0</v>
      </c>
      <c r="H13" s="476"/>
      <c r="I13" s="174">
        <f>G13</f>
        <v>0</v>
      </c>
      <c r="J13" s="518"/>
      <c r="K13" s="505"/>
      <c r="L13" s="506"/>
      <c r="M13" s="506"/>
      <c r="N13" s="506"/>
      <c r="O13" s="506"/>
      <c r="P13" s="507"/>
      <c r="Q13" s="130"/>
      <c r="R13" s="130"/>
      <c r="S13" s="478"/>
      <c r="T13" s="478"/>
      <c r="U13" s="478"/>
      <c r="V13" s="290"/>
      <c r="W13" s="303"/>
      <c r="X13" s="303"/>
      <c r="Y13" s="303"/>
      <c r="Z13" s="26"/>
      <c r="AA13" s="26"/>
      <c r="AB13" s="26"/>
      <c r="AC13" s="24"/>
      <c r="AD13" s="24"/>
      <c r="AE13" s="24"/>
      <c r="AF13" s="24"/>
      <c r="AG13" s="24"/>
      <c r="AH13" s="24"/>
      <c r="AI13" s="54"/>
      <c r="AL13" s="17"/>
      <c r="AM13" s="17"/>
    </row>
    <row r="14" spans="2:39" ht="46.5" customHeight="1">
      <c r="B14" s="501"/>
      <c r="C14" s="521" t="s">
        <v>145</v>
      </c>
      <c r="D14" s="512"/>
      <c r="E14" s="175" t="str">
        <f>CONCATENATE("weniger als ",AC10," MWh bzw. ",AC11," Liter Kraftstoff (Benzin)")</f>
        <v>weniger als 0 MWh bzw. 0 Liter Kraftstoff (Benzin)</v>
      </c>
      <c r="F14" s="176"/>
      <c r="G14" s="175" t="str">
        <f>CONCATENATE("weniger als ",AD10," MWh bzw. ",AD11," Liter Kraftstoff (Benzin)")</f>
        <v>weniger als 0 MWh bzw. 0 Liter Kraftstoff (Benzin)</v>
      </c>
      <c r="H14" s="177"/>
      <c r="I14" s="175" t="str">
        <f>CONCATENATE("mehr als ",AD10," MWh bzw. ",AD11," Liter Kraftstoff (Benzin)")</f>
        <v>mehr als 0 MWh bzw. 0 Liter Kraftstoff (Benzin)</v>
      </c>
      <c r="J14" s="179"/>
      <c r="K14" s="508"/>
      <c r="L14" s="509"/>
      <c r="M14" s="509"/>
      <c r="N14" s="509"/>
      <c r="O14" s="509"/>
      <c r="P14" s="510"/>
      <c r="Q14" s="130"/>
      <c r="R14" s="130"/>
      <c r="S14" s="186"/>
      <c r="T14" s="186"/>
      <c r="U14" s="186"/>
      <c r="V14" s="290"/>
      <c r="W14" s="303"/>
      <c r="X14" s="303"/>
      <c r="Y14" s="303"/>
      <c r="Z14" s="26"/>
      <c r="AA14" s="26"/>
      <c r="AB14" s="26"/>
      <c r="AC14" s="24"/>
      <c r="AD14" s="24"/>
      <c r="AE14" s="24"/>
      <c r="AF14" s="24"/>
      <c r="AG14" s="24"/>
      <c r="AH14" s="24"/>
      <c r="AI14" s="54"/>
      <c r="AL14" s="17"/>
      <c r="AM14" s="17"/>
    </row>
    <row r="15" spans="2:39" ht="10.199999999999999" customHeight="1">
      <c r="E15" s="22"/>
      <c r="P15" s="2"/>
      <c r="Q15" s="24"/>
      <c r="R15" s="24"/>
      <c r="S15" s="24"/>
      <c r="T15" s="24"/>
      <c r="U15" s="24"/>
      <c r="V15" s="299"/>
      <c r="W15" s="24"/>
      <c r="X15" s="24"/>
      <c r="Y15" s="24"/>
      <c r="Z15" s="24"/>
      <c r="AA15" s="24"/>
      <c r="AB15" s="24"/>
      <c r="AC15" s="24"/>
      <c r="AD15" s="24"/>
      <c r="AE15" s="24"/>
      <c r="AF15" s="24"/>
      <c r="AG15" s="24"/>
      <c r="AH15" s="24"/>
      <c r="AI15" s="54"/>
      <c r="AL15" s="17"/>
      <c r="AM15" s="17"/>
    </row>
    <row r="16" spans="2:39" ht="15.6" customHeight="1">
      <c r="B16" s="491" t="s">
        <v>101</v>
      </c>
      <c r="C16" s="514"/>
      <c r="D16" s="493"/>
      <c r="E16" s="467" t="s">
        <v>10</v>
      </c>
      <c r="F16" s="468"/>
      <c r="G16" s="468"/>
      <c r="H16" s="468"/>
      <c r="I16" s="468"/>
      <c r="J16" s="468"/>
      <c r="K16" s="468"/>
      <c r="L16" s="468"/>
      <c r="M16" s="468"/>
      <c r="N16" s="468"/>
      <c r="O16" s="469"/>
      <c r="P16" s="515" t="s">
        <v>27</v>
      </c>
      <c r="Q16" s="304"/>
      <c r="R16" s="304"/>
      <c r="S16" s="304"/>
      <c r="T16" s="304"/>
      <c r="U16" s="304"/>
      <c r="V16" s="299"/>
      <c r="W16" s="24"/>
      <c r="X16" s="24"/>
      <c r="Y16" s="24"/>
      <c r="Z16" s="24"/>
      <c r="AA16" s="24"/>
      <c r="AB16" s="24"/>
      <c r="AC16" s="24"/>
      <c r="AD16" s="24"/>
      <c r="AE16" s="24"/>
      <c r="AF16" s="24"/>
      <c r="AG16" s="24"/>
      <c r="AH16" s="24"/>
      <c r="AI16" s="54"/>
      <c r="AL16" s="17"/>
      <c r="AM16" s="17"/>
    </row>
    <row r="17" spans="2:39" ht="15.6" customHeight="1">
      <c r="B17" s="494"/>
      <c r="C17" s="495"/>
      <c r="D17" s="496"/>
      <c r="E17" s="470"/>
      <c r="F17" s="471"/>
      <c r="G17" s="471"/>
      <c r="H17" s="471"/>
      <c r="I17" s="471"/>
      <c r="J17" s="471"/>
      <c r="K17" s="471"/>
      <c r="L17" s="471"/>
      <c r="M17" s="471"/>
      <c r="N17" s="471"/>
      <c r="O17" s="472"/>
      <c r="P17" s="516"/>
      <c r="Q17" s="304"/>
      <c r="R17" s="304"/>
      <c r="S17" s="304"/>
      <c r="T17" s="304"/>
      <c r="U17" s="304"/>
      <c r="V17" s="305"/>
      <c r="W17" s="466"/>
      <c r="X17" s="466"/>
      <c r="Y17" s="466"/>
      <c r="Z17" s="466"/>
      <c r="AA17" s="306"/>
      <c r="AB17" s="186"/>
      <c r="AC17" s="186"/>
      <c r="AD17" s="186"/>
      <c r="AE17" s="186"/>
      <c r="AF17" s="186"/>
      <c r="AG17" s="24"/>
      <c r="AH17" s="24"/>
      <c r="AI17" s="54"/>
      <c r="AL17" s="17"/>
      <c r="AM17" s="17"/>
    </row>
    <row r="18" spans="2:39" ht="79.95" customHeight="1">
      <c r="B18" s="39" t="s">
        <v>3</v>
      </c>
      <c r="C18" s="498" t="s">
        <v>104</v>
      </c>
      <c r="D18" s="499"/>
      <c r="E18" s="145" t="s">
        <v>157</v>
      </c>
      <c r="F18" s="76"/>
      <c r="G18" s="145" t="s">
        <v>158</v>
      </c>
      <c r="H18" s="76"/>
      <c r="I18" s="143" t="s">
        <v>126</v>
      </c>
      <c r="J18" s="76"/>
      <c r="K18" s="513" t="s">
        <v>156</v>
      </c>
      <c r="L18" s="513"/>
      <c r="M18" s="76"/>
      <c r="N18" s="145" t="s">
        <v>155</v>
      </c>
      <c r="O18" s="76"/>
      <c r="P18" s="342"/>
      <c r="Q18" s="302"/>
      <c r="R18" s="302"/>
      <c r="S18" s="302"/>
      <c r="T18" s="302"/>
      <c r="U18" s="302"/>
      <c r="V18" s="26" t="str">
        <f>IF(W18=FALSE,IF(X18=FALSE,IF(Y18=FALSE,IF(Z18=FALSE,IF(AA18=TRUE,2,""),1),0),-1),-2)</f>
        <v/>
      </c>
      <c r="W18" s="307" t="b">
        <v>0</v>
      </c>
      <c r="X18" s="307" t="b">
        <v>0</v>
      </c>
      <c r="Y18" s="307" t="b">
        <v>0</v>
      </c>
      <c r="Z18" s="307" t="b">
        <v>0</v>
      </c>
      <c r="AA18" s="308" t="b">
        <v>0</v>
      </c>
      <c r="AB18" s="26" t="str">
        <f>IF(W18=FALSE,"",-2)</f>
        <v/>
      </c>
      <c r="AC18" s="26" t="str">
        <f>IF(X18=FALSE,"",-1)</f>
        <v/>
      </c>
      <c r="AD18" s="26" t="str">
        <f>IF(Y18=FALSE,"",0)</f>
        <v/>
      </c>
      <c r="AE18" s="26" t="str">
        <f>IF(Z18=FALSE,"",1)</f>
        <v/>
      </c>
      <c r="AF18" s="26" t="str">
        <f>IF(AA18=FALSE,"",2)</f>
        <v/>
      </c>
      <c r="AI18" s="51"/>
      <c r="AJ18" s="51"/>
      <c r="AK18" s="51"/>
      <c r="AL18" s="17"/>
      <c r="AM18" s="17"/>
    </row>
    <row r="19" spans="2:39" ht="79.95" customHeight="1">
      <c r="B19" s="39" t="s">
        <v>4</v>
      </c>
      <c r="C19" s="498" t="s">
        <v>100</v>
      </c>
      <c r="D19" s="499"/>
      <c r="E19" s="145" t="s">
        <v>159</v>
      </c>
      <c r="F19" s="76"/>
      <c r="G19" s="145" t="s">
        <v>123</v>
      </c>
      <c r="H19" s="76"/>
      <c r="I19" s="143" t="s">
        <v>127</v>
      </c>
      <c r="J19" s="76"/>
      <c r="K19" s="513" t="s">
        <v>153</v>
      </c>
      <c r="L19" s="513"/>
      <c r="M19" s="76"/>
      <c r="N19" s="145" t="s">
        <v>154</v>
      </c>
      <c r="O19" s="76"/>
      <c r="P19" s="363"/>
      <c r="Q19" s="309"/>
      <c r="R19" s="309"/>
      <c r="S19" s="309"/>
      <c r="T19" s="309"/>
      <c r="U19" s="309"/>
      <c r="V19" s="26" t="str">
        <f>IF(W19=FALSE,IF(X19=FALSE,IF(Y19=FALSE,IF(Z19=FALSE,IF(AA19=TRUE,2,""),1),0),-1),-2)</f>
        <v/>
      </c>
      <c r="W19" s="307" t="b">
        <v>0</v>
      </c>
      <c r="X19" s="307" t="b">
        <v>0</v>
      </c>
      <c r="Y19" s="307" t="b">
        <v>0</v>
      </c>
      <c r="Z19" s="307" t="b">
        <v>0</v>
      </c>
      <c r="AA19" s="308" t="b">
        <v>0</v>
      </c>
      <c r="AB19" s="26" t="str">
        <f>IF(W19=FALSE,"",-2)</f>
        <v/>
      </c>
      <c r="AC19" s="26" t="str">
        <f>IF(X19=FALSE,"",-1)</f>
        <v/>
      </c>
      <c r="AD19" s="26" t="str">
        <f>IF(Y19=FALSE,"",0)</f>
        <v/>
      </c>
      <c r="AE19" s="26" t="str">
        <f>IF(Z19=FALSE,"",1)</f>
        <v/>
      </c>
      <c r="AF19" s="26" t="str">
        <f>IF(AA19=FALSE,"",2)</f>
        <v/>
      </c>
      <c r="AI19" s="51"/>
      <c r="AJ19" s="51"/>
      <c r="AK19" s="51"/>
      <c r="AL19" s="17"/>
      <c r="AM19" s="17"/>
    </row>
    <row r="20" spans="2:39" s="24" customFormat="1" ht="17.399999999999999" hidden="1" customHeight="1">
      <c r="B20" s="485" t="s">
        <v>32</v>
      </c>
      <c r="C20" s="485"/>
      <c r="D20" s="144"/>
      <c r="E20" s="486" t="s">
        <v>33</v>
      </c>
      <c r="F20" s="486"/>
      <c r="G20" s="146">
        <f>IF(K12=1,AB20*1,(IF(K12=2,AB20*2,AB20*3)))</f>
        <v>0</v>
      </c>
      <c r="H20" s="146"/>
      <c r="I20" s="146"/>
      <c r="J20" s="146"/>
      <c r="K20" s="486" t="s">
        <v>34</v>
      </c>
      <c r="L20" s="486"/>
      <c r="M20" s="486"/>
      <c r="N20" s="146">
        <f>IF(K12=1,AF20*1,(IF(K12=2,AF20*2,AF20*3)))</f>
        <v>0</v>
      </c>
      <c r="O20" s="146"/>
      <c r="P20" s="146"/>
      <c r="Q20" s="152"/>
      <c r="R20" s="152"/>
      <c r="S20" s="152"/>
      <c r="T20" s="152"/>
      <c r="U20" s="152"/>
      <c r="V20" s="152"/>
      <c r="W20" s="310"/>
      <c r="X20" s="310"/>
      <c r="Y20" s="310"/>
      <c r="Z20" s="310"/>
      <c r="AA20" s="311" t="s">
        <v>15</v>
      </c>
      <c r="AB20" s="186">
        <f>SUM(AB18:AC19)</f>
        <v>0</v>
      </c>
      <c r="AC20" s="311"/>
      <c r="AD20" s="186"/>
      <c r="AE20" s="311" t="s">
        <v>16</v>
      </c>
      <c r="AF20" s="186">
        <f>SUM(AE18:AF19)</f>
        <v>0</v>
      </c>
      <c r="AI20" s="54"/>
      <c r="AJ20" s="54"/>
      <c r="AK20" s="54"/>
    </row>
    <row r="21" spans="2:39" s="24" customFormat="1" ht="10.199999999999999" customHeight="1">
      <c r="B21" s="152"/>
      <c r="C21" s="152"/>
      <c r="D21" s="152"/>
      <c r="E21" s="163"/>
      <c r="F21" s="163"/>
      <c r="G21" s="152"/>
      <c r="H21" s="152"/>
      <c r="I21" s="152"/>
      <c r="J21" s="152"/>
      <c r="K21" s="163"/>
      <c r="L21" s="163"/>
      <c r="M21" s="163"/>
      <c r="N21" s="152"/>
      <c r="O21" s="152"/>
      <c r="P21" s="152"/>
      <c r="Q21" s="152"/>
      <c r="R21" s="152"/>
      <c r="S21" s="152"/>
      <c r="T21" s="152"/>
      <c r="U21" s="152"/>
      <c r="V21" s="152"/>
      <c r="W21" s="310"/>
      <c r="X21" s="310"/>
      <c r="Y21" s="310"/>
      <c r="Z21" s="310"/>
      <c r="AA21" s="311"/>
      <c r="AB21" s="186"/>
      <c r="AC21" s="311"/>
      <c r="AD21" s="186"/>
      <c r="AE21" s="311"/>
      <c r="AF21" s="186"/>
      <c r="AI21" s="54"/>
      <c r="AJ21" s="54"/>
      <c r="AK21" s="54"/>
    </row>
    <row r="22" spans="2:39" s="28" customFormat="1" ht="49.95" customHeight="1">
      <c r="B22" s="27"/>
      <c r="C22" s="27"/>
      <c r="E22" s="461" t="str">
        <f>IFERROR(IF(ISERROR(F132),"Bitte alle Fragen beantworten und jeweils nur EINE Antwortoption wählen!",VLOOKUP(F132,F55:J131,5,FALSE)),"")</f>
        <v/>
      </c>
      <c r="F22" s="461"/>
      <c r="G22" s="461"/>
      <c r="H22" s="461"/>
      <c r="I22" s="461"/>
      <c r="J22" s="461"/>
      <c r="K22" s="461"/>
      <c r="L22" s="461"/>
      <c r="M22" s="461"/>
      <c r="N22" s="461"/>
      <c r="O22" s="461"/>
      <c r="P22" s="27"/>
      <c r="Q22" s="152"/>
      <c r="R22" s="152"/>
      <c r="S22" s="152"/>
      <c r="T22" s="152"/>
      <c r="U22" s="152"/>
      <c r="V22" s="152"/>
      <c r="W22" s="310"/>
      <c r="X22" s="310"/>
      <c r="Y22" s="310"/>
      <c r="Z22" s="310"/>
      <c r="AA22" s="311"/>
      <c r="AB22" s="186"/>
      <c r="AC22" s="311"/>
      <c r="AD22" s="186"/>
      <c r="AE22" s="311"/>
      <c r="AF22" s="186"/>
      <c r="AG22" s="24"/>
      <c r="AH22" s="24"/>
      <c r="AI22" s="54"/>
      <c r="AJ22" s="55"/>
      <c r="AK22" s="55"/>
      <c r="AL22" s="16"/>
      <c r="AM22" s="16"/>
    </row>
    <row r="23" spans="2:39" s="28" customFormat="1" ht="10.199999999999999" customHeight="1">
      <c r="B23" s="27"/>
      <c r="C23" s="27"/>
      <c r="D23" s="27"/>
      <c r="E23" s="138"/>
      <c r="F23" s="138"/>
      <c r="G23" s="138"/>
      <c r="H23" s="138"/>
      <c r="I23" s="138"/>
      <c r="J23" s="138"/>
      <c r="K23" s="138"/>
      <c r="L23" s="138"/>
      <c r="M23" s="138"/>
      <c r="N23" s="138"/>
      <c r="O23" s="27"/>
      <c r="P23" s="27"/>
      <c r="Q23" s="152"/>
      <c r="R23" s="152"/>
      <c r="S23" s="152"/>
      <c r="T23" s="152"/>
      <c r="U23" s="152"/>
      <c r="V23" s="152"/>
      <c r="W23" s="310"/>
      <c r="X23" s="310"/>
      <c r="Y23" s="310"/>
      <c r="Z23" s="310"/>
      <c r="AA23" s="311"/>
      <c r="AB23" s="186"/>
      <c r="AC23" s="311"/>
      <c r="AD23" s="186"/>
      <c r="AE23" s="311"/>
      <c r="AF23" s="186"/>
      <c r="AG23" s="24"/>
      <c r="AH23" s="24"/>
      <c r="AI23" s="54"/>
      <c r="AJ23" s="55"/>
      <c r="AK23" s="55"/>
      <c r="AL23" s="16"/>
      <c r="AM23" s="16"/>
    </row>
    <row r="24" spans="2:39" s="110" customFormat="1" ht="24.6" customHeight="1">
      <c r="B24" s="27"/>
      <c r="C24" s="27"/>
      <c r="E24" s="462" t="str">
        <f>IF(E22="Bitte alle Fragen beantworten und jeweils nur EINE Antwortoption wählen!","",IF(E22="","",CONCATENATE("Begründung:")))</f>
        <v/>
      </c>
      <c r="F24" s="462"/>
      <c r="G24" s="462"/>
      <c r="H24" s="462"/>
      <c r="I24" s="462"/>
      <c r="J24" s="462"/>
      <c r="K24" s="462"/>
      <c r="L24" s="462"/>
      <c r="M24" s="462"/>
      <c r="N24" s="462"/>
      <c r="O24" s="462"/>
      <c r="P24" s="27"/>
      <c r="Q24" s="152"/>
      <c r="R24" s="152"/>
      <c r="S24" s="152"/>
      <c r="T24" s="152"/>
      <c r="U24" s="152"/>
      <c r="V24" s="152"/>
      <c r="W24" s="310"/>
      <c r="X24" s="310"/>
      <c r="Y24" s="310"/>
      <c r="Z24" s="310"/>
      <c r="AA24" s="311"/>
      <c r="AB24" s="186"/>
      <c r="AC24" s="311"/>
      <c r="AD24" s="186"/>
      <c r="AE24" s="311"/>
      <c r="AF24" s="186"/>
      <c r="AG24" s="276"/>
      <c r="AH24" s="276"/>
      <c r="AI24" s="113"/>
      <c r="AJ24" s="114"/>
      <c r="AK24" s="114"/>
      <c r="AL24" s="115"/>
      <c r="AM24" s="115"/>
    </row>
    <row r="25" spans="2:39" s="28" customFormat="1" ht="125.4" customHeight="1">
      <c r="B25" s="27"/>
      <c r="C25" s="27"/>
      <c r="E25" s="458" t="str">
        <f>IF(E22="Alternativenprüfung wird empfohlen ",CONCATENATE("Eine Alternativenprüfung wird empfohlen, da das Vorhaben größere Relevanz besitzt und/oder in Bezug auf Klimaschutz noch verschiedene Optimierungspotenziale vorhanden sind. ","Im Rahmen der Alternativenprüfung könnte ein Prozess"," mit relevanten Akteuren initiiert werden. Dabei können die dort aufgeführten Leitfragen/Vorgehensoptionen (siehe Tabellenblatt Alternativenprüfung) als Orientierung dienen."),IF(E22="Alternativenprüfung nicht notwendigerweise erforderlich ",CONCATENATE("Eine Alternativenprüfung ist nicht notwendigerweise erforderlich."," Das Vorhaben hat zwar gewisse (negative) Effekte auf das Klima",", dennoch handelt es sich bei dem Vorhaben um ein kleineres Vorhaben, dessen Relevanz eher gering eingeschätzt wird."," Daher wird eine Alternativenprüfung nicht dringend empfohlen. Wenn Sie Ihr Vorhaben aber trotzdem nochmals auf bisher unentdeckte Alternativen und Potenziale hin untersuchen möchten, gehen Sie weiter zum Tabellenblatt Alternativenprüfung."," Hier finden Sie weitere Instrumente und Tipps, die auch für die weitere Umsetzung Ihres Vorhabens hilfreich sein könnten."),IF(E22="Alternativenprüfung nicht notwendig ",CONCATENATE("Eine Alternativenprüfung ist NICHT notwendig, da das Vorhaben vielfach Klimaschutzaspekte berücksichtigt bzw. keine relevante Auswirkung auf das Klima hat."," Durch den Ausbau einer entsprechenden Infrastruktur und/oder durch ausreichende Förderungen und Optimierungen des Verkehrsangebots, kann das Verkehrsaufkommen und somit auch der Energieverbrauch in der Kommune gesenkt werden."," Wenn Sie Ihr Vorhaben trotzdem nochmals auf bisher unentdeckte Alternativen und Potenziale hin untersuchen möchten, gehen Sie weiter zum Tabellenblatt Alternativenprüfung."," Hier finden Sie weitere Instrumente und Tipps, die auch für die weitere Umsetzung Ihres Vorhabens hilfreich sein könnten."),IF(E22="Alternativenprüfung notwendig ",CONCATENATE("Eine Alternativenprüfung ist notwendig, da das Vorhaben größere Relevanz hat und Klimaschutzaspekte verstärkt integriert werden sollten."," Da es keine entsprechende (Fahrrad)Infrastrukur in der Kommune gibt und/oder es keine/wenige Angebote des öffentilichen Verkehrs gibt,"," führt das Vorhaben zu einem (deutlich) erhöhten Verkehrsaufkommen"," und dementsprechend zu einem erhöhten Energieverbrauch in der Kommune."," Es wird geraten, im Rahmen der Alternativenprüfung einen Prozess"," mit relevanten Akteuren zu initiieren und sich an den Leitfragen/Vorgehensoptionen (siehe Tabellenblatt Alternativenprüfung) zu orientieren."),IF(E22="Bitte alle Fragen beantworten und jeweils nur EINE Antwortoption wählen!","","")))))</f>
        <v/>
      </c>
      <c r="F25" s="458"/>
      <c r="G25" s="458"/>
      <c r="H25" s="458"/>
      <c r="I25" s="458"/>
      <c r="J25" s="458"/>
      <c r="K25" s="458"/>
      <c r="L25" s="458"/>
      <c r="M25" s="458"/>
      <c r="N25" s="458"/>
      <c r="O25" s="458"/>
      <c r="P25" s="27"/>
      <c r="Q25" s="152"/>
      <c r="R25" s="152"/>
      <c r="S25" s="152"/>
      <c r="T25" s="152"/>
      <c r="U25" s="152"/>
      <c r="V25" s="24"/>
      <c r="W25" s="24"/>
      <c r="X25" s="24"/>
      <c r="Y25" s="24"/>
      <c r="Z25" s="24"/>
      <c r="AA25" s="24"/>
      <c r="AB25" s="24"/>
      <c r="AC25" s="24"/>
      <c r="AD25" s="24"/>
      <c r="AE25" s="24"/>
      <c r="AF25" s="186"/>
      <c r="AG25" s="24"/>
      <c r="AH25" s="24"/>
      <c r="AI25" s="54"/>
      <c r="AJ25" s="55"/>
      <c r="AK25" s="55"/>
      <c r="AL25" s="16"/>
      <c r="AM25" s="16"/>
    </row>
    <row r="26" spans="2:39" s="28" customFormat="1" ht="10.199999999999999" customHeight="1">
      <c r="B26" s="27"/>
      <c r="C26" s="27"/>
      <c r="D26" s="27"/>
      <c r="E26" s="103"/>
      <c r="F26" s="103"/>
      <c r="G26" s="103"/>
      <c r="H26" s="103"/>
      <c r="I26" s="103"/>
      <c r="J26" s="103"/>
      <c r="K26" s="103"/>
      <c r="L26" s="103"/>
      <c r="M26" s="103"/>
      <c r="N26" s="103"/>
      <c r="O26" s="27"/>
      <c r="P26" s="27"/>
      <c r="Q26" s="152"/>
      <c r="R26" s="152"/>
      <c r="S26" s="152"/>
      <c r="T26" s="152"/>
      <c r="U26" s="152"/>
      <c r="V26" s="24"/>
      <c r="W26" s="24"/>
      <c r="X26" s="24"/>
      <c r="Y26" s="24"/>
      <c r="Z26" s="24"/>
      <c r="AA26" s="24"/>
      <c r="AB26" s="24"/>
      <c r="AC26" s="24"/>
      <c r="AD26" s="24"/>
      <c r="AE26" s="24"/>
      <c r="AF26" s="186"/>
      <c r="AG26" s="24"/>
      <c r="AH26" s="24"/>
      <c r="AI26" s="54"/>
      <c r="AJ26" s="55"/>
      <c r="AK26" s="55"/>
      <c r="AL26" s="16"/>
      <c r="AM26" s="16"/>
    </row>
    <row r="27" spans="2:39" s="28" customFormat="1" ht="74.400000000000006" customHeight="1">
      <c r="B27" s="27"/>
      <c r="C27" s="27"/>
      <c r="D27" s="497"/>
      <c r="E27" s="497"/>
      <c r="F27" s="497"/>
      <c r="G27" s="497"/>
      <c r="H27" s="497"/>
      <c r="I27" s="497"/>
      <c r="J27" s="497"/>
      <c r="K27" s="497"/>
      <c r="L27" s="497"/>
      <c r="M27" s="497"/>
      <c r="N27" s="497"/>
      <c r="O27" s="27"/>
      <c r="P27" s="27"/>
      <c r="Q27" s="152"/>
      <c r="R27" s="152"/>
      <c r="S27" s="152"/>
      <c r="T27" s="152"/>
      <c r="U27" s="152"/>
      <c r="V27" s="24"/>
      <c r="W27" s="24"/>
      <c r="X27" s="24"/>
      <c r="Y27" s="24"/>
      <c r="Z27" s="24"/>
      <c r="AA27" s="24"/>
      <c r="AB27" s="24"/>
      <c r="AC27" s="24"/>
      <c r="AD27" s="24"/>
      <c r="AE27" s="24"/>
      <c r="AF27" s="186"/>
      <c r="AG27" s="24"/>
      <c r="AH27" s="24"/>
      <c r="AI27" s="54"/>
      <c r="AJ27" s="55"/>
      <c r="AK27" s="55"/>
      <c r="AL27" s="16"/>
      <c r="AM27" s="16"/>
    </row>
    <row r="28" spans="2:39" s="28" customFormat="1" ht="39" customHeight="1">
      <c r="B28" s="27"/>
      <c r="C28" s="107" t="s">
        <v>90</v>
      </c>
      <c r="O28" s="27"/>
      <c r="P28" s="27"/>
      <c r="Q28" s="152"/>
      <c r="R28" s="152"/>
      <c r="S28" s="152"/>
      <c r="T28" s="152"/>
      <c r="U28" s="152"/>
      <c r="V28" s="24"/>
      <c r="W28" s="24"/>
      <c r="X28" s="24"/>
      <c r="Y28" s="24"/>
      <c r="Z28" s="24"/>
      <c r="AA28" s="24"/>
      <c r="AB28" s="24"/>
      <c r="AC28" s="24"/>
      <c r="AD28" s="24"/>
      <c r="AE28" s="24"/>
      <c r="AF28" s="186"/>
      <c r="AG28" s="24"/>
      <c r="AH28" s="24"/>
      <c r="AI28" s="54"/>
      <c r="AJ28" s="55"/>
      <c r="AK28" s="55"/>
      <c r="AL28" s="16"/>
      <c r="AM28" s="16"/>
    </row>
    <row r="29" spans="2:39" s="28" customFormat="1" ht="45" hidden="1" customHeight="1">
      <c r="B29" s="27"/>
      <c r="C29" s="27"/>
      <c r="O29" s="27"/>
      <c r="P29" s="27"/>
      <c r="Q29" s="152"/>
      <c r="R29" s="152"/>
      <c r="S29" s="152"/>
      <c r="T29" s="152"/>
      <c r="U29" s="152"/>
      <c r="V29" s="24"/>
      <c r="W29" s="24"/>
      <c r="X29" s="24"/>
      <c r="Y29" s="24"/>
      <c r="Z29" s="24"/>
      <c r="AA29" s="24"/>
      <c r="AB29" s="24"/>
      <c r="AC29" s="24"/>
      <c r="AD29" s="24"/>
      <c r="AE29" s="24"/>
      <c r="AF29" s="186"/>
      <c r="AG29" s="24"/>
      <c r="AH29" s="24"/>
      <c r="AI29" s="54"/>
      <c r="AJ29" s="55"/>
      <c r="AK29" s="55"/>
      <c r="AL29" s="16"/>
      <c r="AM29" s="16"/>
    </row>
    <row r="30" spans="2:39" s="28" customFormat="1" ht="45" hidden="1" customHeight="1">
      <c r="B30" s="27"/>
      <c r="C30" s="27"/>
      <c r="O30" s="27"/>
      <c r="P30" s="27"/>
      <c r="Q30" s="152"/>
      <c r="R30" s="152"/>
      <c r="S30" s="152"/>
      <c r="T30" s="152"/>
      <c r="U30" s="152"/>
      <c r="V30" s="24"/>
      <c r="W30" s="24"/>
      <c r="X30" s="24"/>
      <c r="Y30" s="24"/>
      <c r="Z30" s="24"/>
      <c r="AA30" s="24"/>
      <c r="AB30" s="24"/>
      <c r="AC30" s="24"/>
      <c r="AD30" s="24"/>
      <c r="AE30" s="24"/>
      <c r="AF30" s="186"/>
      <c r="AG30" s="24"/>
      <c r="AH30" s="24"/>
      <c r="AI30" s="54"/>
      <c r="AJ30" s="55"/>
      <c r="AK30" s="55"/>
      <c r="AL30" s="16"/>
      <c r="AM30" s="16"/>
    </row>
    <row r="31" spans="2:39" s="110" customFormat="1" ht="33.6" customHeight="1">
      <c r="B31" s="27"/>
      <c r="C31" s="27"/>
      <c r="O31" s="27"/>
      <c r="P31" s="27"/>
      <c r="Q31" s="152"/>
      <c r="R31" s="152"/>
      <c r="S31" s="152"/>
      <c r="T31" s="152"/>
      <c r="U31" s="152"/>
      <c r="V31" s="152"/>
      <c r="W31" s="310"/>
      <c r="X31" s="310"/>
      <c r="Y31" s="310"/>
      <c r="Z31" s="310"/>
      <c r="AA31" s="311"/>
      <c r="AB31" s="186"/>
      <c r="AC31" s="311"/>
      <c r="AD31" s="186"/>
      <c r="AE31" s="311"/>
      <c r="AF31" s="186"/>
      <c r="AG31" s="276"/>
      <c r="AH31" s="276"/>
      <c r="AI31" s="113"/>
      <c r="AJ31" s="114"/>
      <c r="AK31" s="114"/>
      <c r="AL31" s="115"/>
      <c r="AM31" s="115"/>
    </row>
    <row r="32" spans="2:39" s="110" customFormat="1" ht="54" customHeight="1">
      <c r="B32" s="27"/>
      <c r="C32" s="27"/>
      <c r="O32" s="27"/>
      <c r="P32" s="27"/>
      <c r="Q32" s="152"/>
      <c r="R32" s="152"/>
      <c r="S32" s="152"/>
      <c r="T32" s="152"/>
      <c r="U32" s="152"/>
      <c r="V32" s="152"/>
      <c r="W32" s="310" t="s">
        <v>12</v>
      </c>
      <c r="X32" s="310" t="s">
        <v>13</v>
      </c>
      <c r="Y32" s="310"/>
      <c r="Z32" s="310"/>
      <c r="AA32" s="311"/>
      <c r="AB32" s="186"/>
      <c r="AC32" s="311"/>
      <c r="AD32" s="186"/>
      <c r="AE32" s="311"/>
      <c r="AF32" s="186"/>
      <c r="AG32" s="276"/>
      <c r="AH32" s="276"/>
      <c r="AI32" s="113"/>
      <c r="AJ32" s="114"/>
      <c r="AK32" s="114"/>
      <c r="AL32" s="115"/>
      <c r="AM32" s="115"/>
    </row>
    <row r="33" spans="2:39" s="110" customFormat="1" ht="10.199999999999999" customHeight="1">
      <c r="B33" s="27"/>
      <c r="C33" s="27"/>
      <c r="O33" s="27"/>
      <c r="P33" s="27"/>
      <c r="Q33" s="152"/>
      <c r="R33" s="152"/>
      <c r="S33" s="152"/>
      <c r="T33" s="152"/>
      <c r="U33" s="152"/>
      <c r="V33" s="152"/>
      <c r="W33" s="310"/>
      <c r="X33" s="310"/>
      <c r="Y33" s="310"/>
      <c r="Z33" s="310"/>
      <c r="AA33" s="311"/>
      <c r="AB33" s="186"/>
      <c r="AC33" s="311"/>
      <c r="AD33" s="186"/>
      <c r="AE33" s="311"/>
      <c r="AF33" s="186"/>
      <c r="AG33" s="276"/>
      <c r="AH33" s="276"/>
      <c r="AI33" s="114"/>
      <c r="AJ33" s="114"/>
      <c r="AK33" s="114"/>
      <c r="AL33" s="115"/>
      <c r="AM33" s="115"/>
    </row>
    <row r="34" spans="2:39" s="110" customFormat="1" ht="28.95" customHeight="1">
      <c r="B34" s="27"/>
      <c r="C34" s="27"/>
      <c r="O34" s="27"/>
      <c r="P34" s="27"/>
      <c r="Q34" s="152"/>
      <c r="R34" s="152"/>
      <c r="S34" s="152"/>
      <c r="T34" s="152"/>
      <c r="U34" s="152"/>
      <c r="V34" s="152"/>
      <c r="W34" s="310"/>
      <c r="X34" s="310"/>
      <c r="Y34" s="310"/>
      <c r="Z34" s="310"/>
      <c r="AA34" s="311"/>
      <c r="AB34" s="186"/>
      <c r="AC34" s="311"/>
      <c r="AD34" s="186"/>
      <c r="AE34" s="311"/>
      <c r="AF34" s="186"/>
      <c r="AG34" s="276"/>
      <c r="AH34" s="276"/>
      <c r="AI34" s="113"/>
      <c r="AJ34" s="114"/>
      <c r="AK34" s="114"/>
      <c r="AL34" s="115"/>
      <c r="AM34" s="115"/>
    </row>
    <row r="35" spans="2:39" s="110" customFormat="1" ht="37.200000000000003" customHeight="1">
      <c r="B35" s="27"/>
      <c r="C35" s="27"/>
      <c r="O35" s="27"/>
      <c r="P35" s="27"/>
      <c r="Q35" s="152"/>
      <c r="R35" s="152"/>
      <c r="S35" s="152"/>
      <c r="T35" s="152"/>
      <c r="U35" s="152"/>
      <c r="V35" s="152"/>
      <c r="W35" s="310"/>
      <c r="X35" s="310"/>
      <c r="Y35" s="310"/>
      <c r="Z35" s="310"/>
      <c r="AA35" s="311"/>
      <c r="AB35" s="186"/>
      <c r="AC35" s="311"/>
      <c r="AD35" s="186"/>
      <c r="AE35" s="311"/>
      <c r="AF35" s="186"/>
      <c r="AG35" s="276"/>
      <c r="AH35" s="276"/>
      <c r="AI35" s="113"/>
      <c r="AJ35" s="114"/>
      <c r="AK35" s="114"/>
      <c r="AL35" s="115"/>
      <c r="AM35" s="115"/>
    </row>
    <row r="36" spans="2:39" s="110" customFormat="1" ht="176.4" customHeight="1">
      <c r="B36" s="27"/>
      <c r="C36" s="27"/>
      <c r="O36" s="27"/>
      <c r="P36" s="27"/>
      <c r="Q36" s="152"/>
      <c r="R36" s="152"/>
      <c r="S36" s="152"/>
      <c r="T36" s="152"/>
      <c r="U36" s="152"/>
      <c r="V36" s="152"/>
      <c r="W36" s="310"/>
      <c r="X36" s="310"/>
      <c r="Y36" s="310"/>
      <c r="Z36" s="310"/>
      <c r="AA36" s="311"/>
      <c r="AB36" s="186"/>
      <c r="AC36" s="311"/>
      <c r="AD36" s="186"/>
      <c r="AE36" s="311"/>
      <c r="AF36" s="186"/>
      <c r="AG36" s="276"/>
      <c r="AH36" s="276"/>
      <c r="AI36" s="113"/>
      <c r="AJ36" s="114"/>
      <c r="AK36" s="114"/>
      <c r="AL36" s="115"/>
      <c r="AM36" s="115"/>
    </row>
    <row r="37" spans="2:39" s="110" customFormat="1" ht="10.199999999999999" customHeight="1">
      <c r="B37" s="27"/>
      <c r="C37" s="27"/>
      <c r="O37" s="27"/>
      <c r="P37" s="27"/>
      <c r="Q37" s="152"/>
      <c r="R37" s="152"/>
      <c r="S37" s="152"/>
      <c r="T37" s="152"/>
      <c r="U37" s="152"/>
      <c r="V37" s="152"/>
      <c r="W37" s="310"/>
      <c r="X37" s="310"/>
      <c r="Y37" s="310"/>
      <c r="Z37" s="310"/>
      <c r="AA37" s="311"/>
      <c r="AB37" s="186"/>
      <c r="AC37" s="311"/>
      <c r="AD37" s="186"/>
      <c r="AE37" s="311"/>
      <c r="AF37" s="186"/>
      <c r="AG37" s="276"/>
      <c r="AH37" s="276"/>
      <c r="AI37" s="113"/>
      <c r="AJ37" s="114"/>
      <c r="AK37" s="114"/>
      <c r="AL37" s="115"/>
      <c r="AM37" s="115"/>
    </row>
    <row r="38" spans="2:39" s="110" customFormat="1" ht="32.4" customHeight="1">
      <c r="B38" s="27"/>
      <c r="C38" s="27"/>
      <c r="O38" s="27"/>
      <c r="P38" s="27"/>
      <c r="Q38" s="152"/>
      <c r="R38" s="152"/>
      <c r="S38" s="152"/>
      <c r="T38" s="152"/>
      <c r="U38" s="152"/>
      <c r="V38" s="152"/>
      <c r="W38" s="310"/>
      <c r="X38" s="310"/>
      <c r="Y38" s="310"/>
      <c r="Z38" s="310"/>
      <c r="AA38" s="311"/>
      <c r="AB38" s="186"/>
      <c r="AC38" s="311"/>
      <c r="AD38" s="186"/>
      <c r="AE38" s="311"/>
      <c r="AF38" s="186"/>
      <c r="AG38" s="276"/>
      <c r="AH38" s="276"/>
      <c r="AI38" s="113"/>
      <c r="AJ38" s="114"/>
      <c r="AK38" s="114"/>
      <c r="AL38" s="115"/>
      <c r="AM38" s="115"/>
    </row>
    <row r="39" spans="2:39" s="110" customFormat="1" ht="34.950000000000003" customHeight="1">
      <c r="B39" s="27"/>
      <c r="C39" s="27"/>
      <c r="O39" s="27"/>
      <c r="P39" s="27"/>
      <c r="Q39" s="152"/>
      <c r="R39" s="152"/>
      <c r="S39" s="152"/>
      <c r="T39" s="152"/>
      <c r="U39" s="152"/>
      <c r="V39" s="152"/>
      <c r="W39" s="310"/>
      <c r="X39" s="310"/>
      <c r="Y39" s="310"/>
      <c r="Z39" s="310"/>
      <c r="AA39" s="311"/>
      <c r="AB39" s="186"/>
      <c r="AC39" s="311"/>
      <c r="AD39" s="186"/>
      <c r="AE39" s="311"/>
      <c r="AF39" s="186"/>
      <c r="AG39" s="276"/>
      <c r="AH39" s="276"/>
      <c r="AI39" s="113"/>
      <c r="AJ39" s="114"/>
      <c r="AK39" s="114"/>
      <c r="AL39" s="115"/>
      <c r="AM39" s="115"/>
    </row>
    <row r="40" spans="2:39" s="110" customFormat="1" ht="174" customHeight="1">
      <c r="B40" s="27"/>
      <c r="C40" s="27"/>
      <c r="O40" s="27"/>
      <c r="P40" s="27"/>
      <c r="Q40" s="152"/>
      <c r="R40" s="152"/>
      <c r="S40" s="152"/>
      <c r="T40" s="152"/>
      <c r="U40" s="152"/>
      <c r="V40" s="152"/>
      <c r="W40" s="310"/>
      <c r="X40" s="310"/>
      <c r="Y40" s="310"/>
      <c r="Z40" s="310"/>
      <c r="AA40" s="311"/>
      <c r="AB40" s="186"/>
      <c r="AC40" s="311"/>
      <c r="AD40" s="186"/>
      <c r="AE40" s="311"/>
      <c r="AF40" s="186"/>
      <c r="AG40" s="276"/>
      <c r="AH40" s="276"/>
      <c r="AI40" s="113"/>
      <c r="AJ40" s="114"/>
      <c r="AK40" s="114"/>
      <c r="AL40" s="115"/>
      <c r="AM40" s="115"/>
    </row>
    <row r="41" spans="2:39" s="110" customFormat="1" ht="10.199999999999999" customHeight="1">
      <c r="B41" s="27"/>
      <c r="C41" s="27"/>
      <c r="O41" s="27"/>
      <c r="P41" s="27"/>
      <c r="Q41" s="152"/>
      <c r="R41" s="152"/>
      <c r="S41" s="152"/>
      <c r="T41" s="152"/>
      <c r="U41" s="152"/>
      <c r="V41" s="152"/>
      <c r="W41" s="310"/>
      <c r="X41" s="310"/>
      <c r="Y41" s="310"/>
      <c r="Z41" s="310"/>
      <c r="AA41" s="311"/>
      <c r="AB41" s="186"/>
      <c r="AC41" s="311"/>
      <c r="AD41" s="186"/>
      <c r="AE41" s="311"/>
      <c r="AF41" s="186"/>
      <c r="AG41" s="276"/>
      <c r="AH41" s="276"/>
      <c r="AI41" s="113"/>
      <c r="AJ41" s="114"/>
      <c r="AK41" s="114"/>
      <c r="AL41" s="115"/>
      <c r="AM41" s="115"/>
    </row>
    <row r="42" spans="2:39" s="110" customFormat="1" ht="38.4" customHeight="1">
      <c r="B42" s="27"/>
      <c r="C42" s="27"/>
      <c r="O42" s="27"/>
      <c r="P42" s="27"/>
      <c r="Q42" s="152"/>
      <c r="R42" s="152"/>
      <c r="S42" s="152"/>
      <c r="T42" s="152"/>
      <c r="U42" s="152"/>
      <c r="V42" s="152"/>
      <c r="W42" s="310"/>
      <c r="X42" s="310"/>
      <c r="Y42" s="310"/>
      <c r="Z42" s="310"/>
      <c r="AA42" s="311"/>
      <c r="AB42" s="186"/>
      <c r="AC42" s="311"/>
      <c r="AD42" s="186"/>
      <c r="AE42" s="311"/>
      <c r="AF42" s="186"/>
      <c r="AG42" s="276"/>
      <c r="AH42" s="276"/>
      <c r="AI42" s="113"/>
      <c r="AJ42" s="114"/>
      <c r="AK42" s="114"/>
      <c r="AL42" s="115"/>
      <c r="AM42" s="115"/>
    </row>
    <row r="43" spans="2:39" s="110" customFormat="1" ht="44.4" customHeight="1">
      <c r="B43" s="27"/>
      <c r="C43" s="27"/>
      <c r="O43" s="27"/>
      <c r="P43" s="27"/>
      <c r="Q43" s="152"/>
      <c r="R43" s="152"/>
      <c r="S43" s="152"/>
      <c r="T43" s="152"/>
      <c r="U43" s="152"/>
      <c r="V43" s="152"/>
      <c r="W43" s="310"/>
      <c r="X43" s="310"/>
      <c r="Y43" s="310"/>
      <c r="Z43" s="310"/>
      <c r="AA43" s="311"/>
      <c r="AB43" s="186"/>
      <c r="AC43" s="311"/>
      <c r="AD43" s="186"/>
      <c r="AE43" s="311"/>
      <c r="AF43" s="186"/>
      <c r="AG43" s="276"/>
      <c r="AH43" s="276"/>
      <c r="AI43" s="113"/>
      <c r="AJ43" s="114"/>
      <c r="AK43" s="114"/>
      <c r="AL43" s="115"/>
      <c r="AM43" s="115"/>
    </row>
    <row r="44" spans="2:39" s="29" customFormat="1" ht="285.60000000000002" customHeight="1">
      <c r="B44" s="116"/>
      <c r="C44" s="116"/>
      <c r="P44" s="118"/>
      <c r="Q44" s="276"/>
      <c r="R44" s="276"/>
      <c r="S44" s="276"/>
      <c r="T44" s="276"/>
      <c r="U44" s="276"/>
      <c r="V44" s="152"/>
      <c r="W44" s="310" t="b">
        <v>0</v>
      </c>
      <c r="X44" s="310" t="b">
        <v>1</v>
      </c>
      <c r="Y44" s="482" t="str">
        <f>IF(W44=TRUE,"Es wurden offensichtlich alle Alternativen bei der Planung überprüft. Bitte begründen Sie für die Beschlussvorlage, warum klimaschonendere Alternativen nicht verwendet werden konnten.",IF(X44=TRUE,"Bitte überprüfen Sie Ihr Vorhaben auf mögliche Alternativen hin (Bsp. Energieeffizienter Bauen, Möglichkeiten zum Ausbau Erneuerbarer Energien)
oder begründen Sie ausführlich, warum andere Alternativen nicht in Betracht gezogen wurden/werden konnten.",""))</f>
        <v>Bitte überprüfen Sie Ihr Vorhaben auf mögliche Alternativen hin (Bsp. Energieeffizienter Bauen, Möglichkeiten zum Ausbau Erneuerbarer Energien)
oder begründen Sie ausführlich, warum andere Alternativen nicht in Betracht gezogen wurden/werden konnten.</v>
      </c>
      <c r="Z44" s="482"/>
      <c r="AA44" s="482"/>
      <c r="AB44" s="276"/>
      <c r="AC44" s="276"/>
      <c r="AD44" s="276"/>
      <c r="AE44" s="276"/>
      <c r="AF44" s="276"/>
      <c r="AG44" s="276"/>
      <c r="AH44" s="276"/>
      <c r="AI44" s="113"/>
      <c r="AJ44" s="101"/>
      <c r="AK44" s="101"/>
    </row>
    <row r="45" spans="2:39" s="29" customFormat="1" ht="10.199999999999999" customHeight="1">
      <c r="B45" s="116"/>
      <c r="C45" s="116"/>
      <c r="P45" s="118"/>
      <c r="Q45" s="276"/>
      <c r="R45" s="276"/>
      <c r="S45" s="276"/>
      <c r="T45" s="276"/>
      <c r="U45" s="276"/>
      <c r="V45" s="152"/>
      <c r="W45" s="310"/>
      <c r="X45" s="310"/>
      <c r="Y45" s="312"/>
      <c r="Z45" s="312"/>
      <c r="AA45" s="312"/>
      <c r="AB45" s="276"/>
      <c r="AC45" s="276"/>
      <c r="AD45" s="276"/>
      <c r="AE45" s="276"/>
      <c r="AF45" s="276"/>
      <c r="AG45" s="276"/>
      <c r="AH45" s="276"/>
      <c r="AI45" s="113"/>
      <c r="AJ45" s="101"/>
      <c r="AK45" s="101"/>
    </row>
    <row r="46" spans="2:39" s="29" customFormat="1" ht="34.950000000000003" customHeight="1">
      <c r="B46" s="116"/>
      <c r="C46" s="116"/>
      <c r="P46" s="118"/>
      <c r="Q46" s="276"/>
      <c r="R46" s="276"/>
      <c r="S46" s="276"/>
      <c r="T46" s="276"/>
      <c r="U46" s="276"/>
      <c r="V46" s="152"/>
      <c r="W46" s="310"/>
      <c r="X46" s="310"/>
      <c r="Y46" s="312"/>
      <c r="Z46" s="312"/>
      <c r="AA46" s="312"/>
      <c r="AB46" s="276"/>
      <c r="AC46" s="276"/>
      <c r="AD46" s="276"/>
      <c r="AE46" s="276"/>
      <c r="AF46" s="276"/>
      <c r="AG46" s="276"/>
      <c r="AH46" s="276"/>
      <c r="AI46" s="113"/>
      <c r="AJ46" s="101"/>
      <c r="AK46" s="101"/>
    </row>
    <row r="47" spans="2:39" s="29" customFormat="1" ht="177" customHeight="1">
      <c r="B47" s="116"/>
      <c r="C47" s="116"/>
      <c r="P47" s="118"/>
      <c r="Q47" s="276"/>
      <c r="R47" s="276"/>
      <c r="S47" s="276"/>
      <c r="T47" s="276"/>
      <c r="U47" s="276"/>
      <c r="V47" s="152"/>
      <c r="W47" s="310"/>
      <c r="X47" s="310"/>
      <c r="Y47" s="312"/>
      <c r="Z47" s="312"/>
      <c r="AA47" s="312"/>
      <c r="AB47" s="276"/>
      <c r="AC47" s="276"/>
      <c r="AD47" s="276"/>
      <c r="AE47" s="276"/>
      <c r="AF47" s="276"/>
      <c r="AG47" s="276"/>
      <c r="AH47" s="276"/>
      <c r="AI47" s="113"/>
      <c r="AJ47" s="101"/>
      <c r="AK47" s="101"/>
    </row>
    <row r="48" spans="2:39" s="117" customFormat="1" ht="84" customHeight="1">
      <c r="B48" s="120"/>
      <c r="C48" s="120"/>
      <c r="D48" s="27"/>
      <c r="E48" s="136"/>
      <c r="F48" s="136"/>
      <c r="G48" s="136"/>
      <c r="H48" s="136"/>
      <c r="I48" s="136"/>
      <c r="J48" s="136"/>
      <c r="K48" s="136"/>
      <c r="L48" s="136"/>
      <c r="M48" s="136"/>
      <c r="N48" s="136"/>
      <c r="P48" s="118"/>
      <c r="Q48" s="276"/>
      <c r="R48" s="276"/>
      <c r="S48" s="276"/>
      <c r="T48" s="276"/>
      <c r="U48" s="276"/>
      <c r="V48" s="152"/>
      <c r="W48" s="310"/>
      <c r="X48" s="310"/>
      <c r="Y48" s="312"/>
      <c r="Z48" s="312"/>
      <c r="AA48" s="312"/>
      <c r="AB48" s="276"/>
      <c r="AC48" s="276"/>
      <c r="AD48" s="276"/>
      <c r="AE48" s="276"/>
      <c r="AF48" s="276"/>
      <c r="AG48" s="276"/>
      <c r="AH48" s="276"/>
      <c r="AI48" s="114"/>
      <c r="AJ48" s="122"/>
      <c r="AK48" s="122"/>
    </row>
    <row r="49" spans="2:37" s="117" customFormat="1" ht="84" customHeight="1">
      <c r="B49" s="120"/>
      <c r="C49" s="120"/>
      <c r="D49" s="27"/>
      <c r="E49" s="136"/>
      <c r="F49" s="136"/>
      <c r="G49" s="136"/>
      <c r="H49" s="136"/>
      <c r="I49" s="136"/>
      <c r="J49" s="136"/>
      <c r="K49" s="136"/>
      <c r="L49" s="136"/>
      <c r="M49" s="136"/>
      <c r="N49" s="136"/>
      <c r="P49" s="118"/>
      <c r="Q49" s="276"/>
      <c r="R49" s="276"/>
      <c r="S49" s="276"/>
      <c r="T49" s="276"/>
      <c r="U49" s="276"/>
      <c r="V49" s="152"/>
      <c r="W49" s="310"/>
      <c r="X49" s="310"/>
      <c r="Y49" s="312"/>
      <c r="Z49" s="312"/>
      <c r="AA49" s="312"/>
      <c r="AB49" s="276"/>
      <c r="AC49" s="276"/>
      <c r="AD49" s="276"/>
      <c r="AE49" s="276"/>
      <c r="AF49" s="276"/>
      <c r="AG49" s="276"/>
      <c r="AH49" s="276"/>
      <c r="AI49" s="114"/>
      <c r="AJ49" s="122"/>
      <c r="AK49" s="122"/>
    </row>
    <row r="50" spans="2:37" s="117" customFormat="1" ht="84" customHeight="1">
      <c r="B50" s="120"/>
      <c r="C50" s="297"/>
      <c r="D50" s="152"/>
      <c r="E50" s="275"/>
      <c r="F50" s="275"/>
      <c r="G50" s="275"/>
      <c r="H50" s="275"/>
      <c r="I50" s="275"/>
      <c r="J50" s="275"/>
      <c r="K50" s="275"/>
      <c r="L50" s="275"/>
      <c r="M50" s="275"/>
      <c r="N50" s="275"/>
      <c r="P50" s="118"/>
      <c r="Q50" s="276"/>
      <c r="R50" s="276"/>
      <c r="S50" s="276"/>
      <c r="T50" s="276"/>
      <c r="U50" s="276"/>
      <c r="V50" s="152"/>
      <c r="W50" s="310"/>
      <c r="X50" s="310"/>
      <c r="Y50" s="312"/>
      <c r="Z50" s="312"/>
      <c r="AA50" s="312"/>
      <c r="AB50" s="276"/>
      <c r="AC50" s="276"/>
      <c r="AD50" s="276"/>
      <c r="AE50" s="276"/>
      <c r="AF50" s="276"/>
      <c r="AG50" s="276"/>
      <c r="AH50" s="276"/>
      <c r="AI50" s="114"/>
      <c r="AJ50" s="122"/>
      <c r="AK50" s="122"/>
    </row>
    <row r="51" spans="2:37" s="117" customFormat="1" ht="84" customHeight="1">
      <c r="B51" s="120"/>
      <c r="C51" s="297"/>
      <c r="D51" s="152"/>
      <c r="E51" s="275"/>
      <c r="F51" s="275"/>
      <c r="G51" s="275"/>
      <c r="H51" s="275"/>
      <c r="I51" s="275"/>
      <c r="J51" s="275"/>
      <c r="K51" s="275"/>
      <c r="L51" s="275"/>
      <c r="M51" s="275"/>
      <c r="N51" s="275"/>
      <c r="P51" s="118"/>
      <c r="Q51" s="276"/>
      <c r="R51" s="276"/>
      <c r="S51" s="276"/>
      <c r="T51" s="276"/>
      <c r="U51" s="276"/>
      <c r="V51" s="152"/>
      <c r="W51" s="310"/>
      <c r="X51" s="310"/>
      <c r="Y51" s="312"/>
      <c r="Z51" s="312"/>
      <c r="AA51" s="312"/>
      <c r="AB51" s="276"/>
      <c r="AC51" s="276"/>
      <c r="AD51" s="276"/>
      <c r="AE51" s="276"/>
      <c r="AF51" s="276"/>
      <c r="AG51" s="276"/>
      <c r="AH51" s="276"/>
      <c r="AI51" s="114"/>
      <c r="AJ51" s="122"/>
      <c r="AK51" s="122"/>
    </row>
    <row r="52" spans="2:37" ht="15.6">
      <c r="B52" s="4"/>
      <c r="C52" s="284"/>
      <c r="D52" s="284"/>
      <c r="E52" s="284"/>
      <c r="F52" s="285" t="s">
        <v>70</v>
      </c>
      <c r="G52" s="286"/>
      <c r="H52" s="286"/>
      <c r="I52" s="286"/>
      <c r="J52" s="24"/>
      <c r="K52" s="24"/>
      <c r="L52" s="24"/>
      <c r="M52" s="24"/>
      <c r="N52" s="24"/>
      <c r="P52" s="2"/>
      <c r="Q52" s="24"/>
      <c r="R52" s="24"/>
      <c r="S52" s="24"/>
      <c r="T52" s="24"/>
      <c r="U52" s="24"/>
      <c r="V52" s="152"/>
      <c r="W52" s="310"/>
      <c r="X52" s="310"/>
      <c r="Y52" s="310"/>
      <c r="Z52" s="310"/>
      <c r="AA52" s="311"/>
    </row>
    <row r="53" spans="2:37" ht="15.6">
      <c r="B53" s="4"/>
      <c r="C53" s="284"/>
      <c r="D53" s="284"/>
      <c r="E53" s="284"/>
      <c r="F53" s="284"/>
      <c r="G53" s="24"/>
      <c r="H53" s="24"/>
      <c r="I53" s="24"/>
      <c r="J53" s="24"/>
      <c r="K53" s="24"/>
      <c r="L53" s="24"/>
      <c r="M53" s="24"/>
      <c r="N53" s="24"/>
      <c r="P53" s="2"/>
      <c r="Q53" s="24"/>
      <c r="R53" s="24"/>
      <c r="S53" s="24"/>
      <c r="T53" s="24"/>
      <c r="U53" s="24"/>
      <c r="V53" s="24"/>
    </row>
    <row r="54" spans="2:37" s="42" customFormat="1" ht="67.95" customHeight="1">
      <c r="B54" s="41"/>
      <c r="C54" s="313"/>
      <c r="D54" s="313"/>
      <c r="E54" s="279"/>
      <c r="F54" s="279" t="s">
        <v>64</v>
      </c>
      <c r="G54" s="287" t="s">
        <v>35</v>
      </c>
      <c r="H54" s="289" t="s">
        <v>37</v>
      </c>
      <c r="I54" s="289" t="s">
        <v>36</v>
      </c>
      <c r="J54" s="483" t="s">
        <v>46</v>
      </c>
      <c r="K54" s="483"/>
      <c r="L54" s="483"/>
      <c r="M54" s="290"/>
      <c r="N54" s="290"/>
      <c r="Q54" s="280"/>
      <c r="R54" s="280"/>
      <c r="S54" s="280"/>
      <c r="T54" s="280"/>
      <c r="U54" s="280"/>
      <c r="V54" s="290"/>
      <c r="W54" s="280"/>
      <c r="X54" s="280"/>
      <c r="Y54" s="280"/>
      <c r="Z54" s="280"/>
      <c r="AA54" s="280"/>
      <c r="AB54" s="280"/>
      <c r="AC54" s="280"/>
      <c r="AD54" s="280"/>
      <c r="AE54" s="280"/>
      <c r="AF54" s="280"/>
      <c r="AG54" s="280"/>
      <c r="AH54" s="280"/>
      <c r="AI54" s="100"/>
      <c r="AJ54" s="100"/>
      <c r="AK54" s="100"/>
    </row>
    <row r="55" spans="2:37" ht="15" customHeight="1">
      <c r="C55" s="24"/>
      <c r="D55" s="24"/>
      <c r="E55" s="281"/>
      <c r="F55" s="281">
        <v>1</v>
      </c>
      <c r="G55" s="281">
        <v>1</v>
      </c>
      <c r="H55" s="125">
        <v>-2</v>
      </c>
      <c r="I55" s="125">
        <v>-2</v>
      </c>
      <c r="J55" s="282" t="s">
        <v>53</v>
      </c>
      <c r="K55" s="282"/>
      <c r="L55" s="282"/>
      <c r="M55" s="24"/>
      <c r="N55" s="24"/>
      <c r="V55" s="24"/>
    </row>
    <row r="56" spans="2:37">
      <c r="C56" s="24"/>
      <c r="D56" s="24"/>
      <c r="E56" s="281"/>
      <c r="F56" s="281">
        <v>2</v>
      </c>
      <c r="G56" s="281">
        <v>1</v>
      </c>
      <c r="H56" s="125">
        <v>-2</v>
      </c>
      <c r="I56" s="125">
        <v>-1</v>
      </c>
      <c r="J56" s="282" t="s">
        <v>53</v>
      </c>
      <c r="K56" s="282"/>
      <c r="L56" s="282"/>
      <c r="M56" s="24"/>
      <c r="N56" s="24"/>
    </row>
    <row r="57" spans="2:37">
      <c r="C57" s="24"/>
      <c r="D57" s="24"/>
      <c r="E57" s="281"/>
      <c r="F57" s="281">
        <v>3</v>
      </c>
      <c r="G57" s="281">
        <v>1</v>
      </c>
      <c r="H57" s="125">
        <v>-2</v>
      </c>
      <c r="I57" s="125">
        <v>0</v>
      </c>
      <c r="J57" s="282" t="s">
        <v>120</v>
      </c>
      <c r="K57" s="282"/>
      <c r="L57" s="282"/>
      <c r="M57" s="24"/>
      <c r="N57" s="24"/>
    </row>
    <row r="58" spans="2:37">
      <c r="C58" s="24"/>
      <c r="D58" s="24"/>
      <c r="E58" s="281"/>
      <c r="F58" s="281">
        <v>4</v>
      </c>
      <c r="G58" s="281">
        <v>1</v>
      </c>
      <c r="H58" s="125">
        <v>-2</v>
      </c>
      <c r="I58" s="125">
        <v>1</v>
      </c>
      <c r="J58" s="282" t="s">
        <v>120</v>
      </c>
      <c r="K58" s="282"/>
      <c r="L58" s="282"/>
      <c r="M58" s="24"/>
      <c r="N58" s="24"/>
    </row>
    <row r="59" spans="2:37">
      <c r="C59" s="24"/>
      <c r="D59" s="24"/>
      <c r="E59" s="281"/>
      <c r="F59" s="281">
        <v>5</v>
      </c>
      <c r="G59" s="281">
        <v>1</v>
      </c>
      <c r="H59" s="125">
        <v>-2</v>
      </c>
      <c r="I59" s="125">
        <v>2</v>
      </c>
      <c r="J59" s="282" t="s">
        <v>120</v>
      </c>
      <c r="K59" s="282"/>
      <c r="L59" s="282"/>
      <c r="M59" s="24"/>
      <c r="N59" s="24"/>
    </row>
    <row r="60" spans="2:37">
      <c r="C60" s="24"/>
      <c r="D60" s="24"/>
      <c r="E60" s="281"/>
      <c r="F60" s="281">
        <v>6</v>
      </c>
      <c r="G60" s="281">
        <v>1</v>
      </c>
      <c r="H60" s="125">
        <v>-1</v>
      </c>
      <c r="I60" s="125">
        <v>-2</v>
      </c>
      <c r="J60" s="282" t="s">
        <v>53</v>
      </c>
      <c r="K60" s="282"/>
      <c r="L60" s="282"/>
      <c r="M60" s="24"/>
      <c r="N60" s="24"/>
    </row>
    <row r="61" spans="2:37">
      <c r="C61" s="24"/>
      <c r="D61" s="24"/>
      <c r="E61" s="281"/>
      <c r="F61" s="281">
        <v>7</v>
      </c>
      <c r="G61" s="281">
        <v>1</v>
      </c>
      <c r="H61" s="125">
        <v>-1</v>
      </c>
      <c r="I61" s="125">
        <v>-1</v>
      </c>
      <c r="J61" s="282" t="s">
        <v>120</v>
      </c>
      <c r="K61" s="282"/>
      <c r="L61" s="282"/>
      <c r="M61" s="24"/>
      <c r="N61" s="24"/>
    </row>
    <row r="62" spans="2:37">
      <c r="C62" s="24"/>
      <c r="D62" s="24"/>
      <c r="E62" s="281"/>
      <c r="F62" s="281">
        <v>8</v>
      </c>
      <c r="G62" s="281">
        <v>1</v>
      </c>
      <c r="H62" s="125">
        <v>-1</v>
      </c>
      <c r="I62" s="125">
        <v>0</v>
      </c>
      <c r="J62" s="282" t="s">
        <v>54</v>
      </c>
      <c r="K62" s="282"/>
      <c r="L62" s="282"/>
      <c r="M62" s="24"/>
      <c r="N62" s="24"/>
    </row>
    <row r="63" spans="2:37">
      <c r="C63" s="24"/>
      <c r="D63" s="24"/>
      <c r="E63" s="281"/>
      <c r="F63" s="281">
        <v>9</v>
      </c>
      <c r="G63" s="281">
        <v>1</v>
      </c>
      <c r="H63" s="125">
        <v>-1</v>
      </c>
      <c r="I63" s="125">
        <v>1</v>
      </c>
      <c r="J63" s="282" t="s">
        <v>54</v>
      </c>
      <c r="K63" s="282"/>
      <c r="L63" s="282"/>
      <c r="M63" s="24"/>
      <c r="N63" s="24"/>
    </row>
    <row r="64" spans="2:37">
      <c r="C64" s="24"/>
      <c r="D64" s="24"/>
      <c r="E64" s="281"/>
      <c r="F64" s="281">
        <v>10</v>
      </c>
      <c r="G64" s="281">
        <v>1</v>
      </c>
      <c r="H64" s="125">
        <v>-1</v>
      </c>
      <c r="I64" s="125">
        <v>2</v>
      </c>
      <c r="J64" s="282" t="s">
        <v>54</v>
      </c>
      <c r="K64" s="282"/>
      <c r="L64" s="282"/>
      <c r="M64" s="24"/>
      <c r="N64" s="24"/>
    </row>
    <row r="65" spans="3:37">
      <c r="C65" s="24"/>
      <c r="D65" s="24"/>
      <c r="E65" s="281"/>
      <c r="F65" s="281">
        <v>11</v>
      </c>
      <c r="G65" s="281">
        <v>1</v>
      </c>
      <c r="H65" s="125">
        <v>0</v>
      </c>
      <c r="I65" s="125">
        <v>-2</v>
      </c>
      <c r="J65" s="282" t="s">
        <v>120</v>
      </c>
      <c r="K65" s="282"/>
      <c r="L65" s="282"/>
      <c r="M65" s="24"/>
      <c r="N65" s="24"/>
    </row>
    <row r="66" spans="3:37">
      <c r="C66" s="24"/>
      <c r="D66" s="24"/>
      <c r="E66" s="281"/>
      <c r="F66" s="281">
        <v>12</v>
      </c>
      <c r="G66" s="281">
        <v>1</v>
      </c>
      <c r="H66" s="125">
        <v>0</v>
      </c>
      <c r="I66" s="125">
        <v>-1</v>
      </c>
      <c r="J66" s="282" t="s">
        <v>54</v>
      </c>
      <c r="K66" s="282"/>
      <c r="L66" s="282"/>
      <c r="M66" s="24"/>
      <c r="N66" s="24"/>
    </row>
    <row r="67" spans="3:37">
      <c r="C67" s="24"/>
      <c r="D67" s="24"/>
      <c r="E67" s="281"/>
      <c r="F67" s="281">
        <v>13</v>
      </c>
      <c r="G67" s="281">
        <v>1</v>
      </c>
      <c r="H67" s="125">
        <v>0</v>
      </c>
      <c r="I67" s="125">
        <v>0</v>
      </c>
      <c r="J67" s="282" t="s">
        <v>54</v>
      </c>
      <c r="K67" s="282"/>
      <c r="L67" s="282"/>
      <c r="M67" s="24"/>
      <c r="N67" s="24"/>
      <c r="AI67"/>
      <c r="AJ67"/>
      <c r="AK67"/>
    </row>
    <row r="68" spans="3:37">
      <c r="C68" s="24"/>
      <c r="D68" s="24"/>
      <c r="E68" s="281"/>
      <c r="F68" s="281">
        <v>14</v>
      </c>
      <c r="G68" s="281">
        <v>1</v>
      </c>
      <c r="H68" s="125">
        <v>0</v>
      </c>
      <c r="I68" s="125">
        <v>1</v>
      </c>
      <c r="J68" s="282" t="s">
        <v>54</v>
      </c>
      <c r="K68" s="282"/>
      <c r="L68" s="282"/>
      <c r="M68" s="24"/>
      <c r="N68" s="24"/>
      <c r="AI68"/>
      <c r="AJ68"/>
      <c r="AK68"/>
    </row>
    <row r="69" spans="3:37">
      <c r="C69" s="24"/>
      <c r="D69" s="24"/>
      <c r="E69" s="281"/>
      <c r="F69" s="281">
        <v>15</v>
      </c>
      <c r="G69" s="281">
        <v>1</v>
      </c>
      <c r="H69" s="125">
        <v>0</v>
      </c>
      <c r="I69" s="125">
        <v>2</v>
      </c>
      <c r="J69" s="282" t="s">
        <v>54</v>
      </c>
      <c r="K69" s="282"/>
      <c r="L69" s="282"/>
      <c r="M69" s="24"/>
      <c r="N69" s="24"/>
      <c r="AI69"/>
      <c r="AJ69"/>
      <c r="AK69"/>
    </row>
    <row r="70" spans="3:37">
      <c r="C70" s="24"/>
      <c r="D70" s="24"/>
      <c r="E70" s="281"/>
      <c r="F70" s="281">
        <v>16</v>
      </c>
      <c r="G70" s="281">
        <v>1</v>
      </c>
      <c r="H70" s="125">
        <v>1</v>
      </c>
      <c r="I70" s="125">
        <v>-2</v>
      </c>
      <c r="J70" s="282" t="s">
        <v>120</v>
      </c>
      <c r="K70" s="282"/>
      <c r="L70" s="282"/>
      <c r="M70" s="24"/>
      <c r="N70" s="24"/>
      <c r="AI70"/>
      <c r="AJ70"/>
      <c r="AK70"/>
    </row>
    <row r="71" spans="3:37">
      <c r="C71" s="24"/>
      <c r="D71" s="24"/>
      <c r="E71" s="281"/>
      <c r="F71" s="281">
        <v>17</v>
      </c>
      <c r="G71" s="281">
        <v>1</v>
      </c>
      <c r="H71" s="125">
        <v>1</v>
      </c>
      <c r="I71" s="125">
        <v>-1</v>
      </c>
      <c r="J71" s="282" t="s">
        <v>54</v>
      </c>
      <c r="K71" s="282"/>
      <c r="L71" s="282"/>
      <c r="M71" s="24"/>
      <c r="N71" s="24"/>
      <c r="AI71"/>
      <c r="AJ71"/>
      <c r="AK71"/>
    </row>
    <row r="72" spans="3:37">
      <c r="C72" s="24"/>
      <c r="D72" s="24"/>
      <c r="E72" s="281"/>
      <c r="F72" s="281">
        <v>18</v>
      </c>
      <c r="G72" s="281">
        <v>1</v>
      </c>
      <c r="H72" s="125">
        <v>1</v>
      </c>
      <c r="I72" s="125">
        <v>0</v>
      </c>
      <c r="J72" s="282" t="s">
        <v>54</v>
      </c>
      <c r="K72" s="282"/>
      <c r="L72" s="282"/>
      <c r="M72" s="24"/>
      <c r="N72" s="24"/>
      <c r="AI72"/>
      <c r="AJ72"/>
      <c r="AK72"/>
    </row>
    <row r="73" spans="3:37">
      <c r="C73" s="24"/>
      <c r="D73" s="24"/>
      <c r="E73" s="281"/>
      <c r="F73" s="281">
        <v>19</v>
      </c>
      <c r="G73" s="281">
        <v>1</v>
      </c>
      <c r="H73" s="125">
        <v>1</v>
      </c>
      <c r="I73" s="125">
        <v>1</v>
      </c>
      <c r="J73" s="282" t="s">
        <v>54</v>
      </c>
      <c r="K73" s="282"/>
      <c r="L73" s="282"/>
      <c r="M73" s="24"/>
      <c r="N73" s="24"/>
      <c r="AI73"/>
      <c r="AJ73"/>
      <c r="AK73"/>
    </row>
    <row r="74" spans="3:37">
      <c r="C74" s="24"/>
      <c r="D74" s="24"/>
      <c r="E74" s="281"/>
      <c r="F74" s="281">
        <v>20</v>
      </c>
      <c r="G74" s="281">
        <v>1</v>
      </c>
      <c r="H74" s="125">
        <v>1</v>
      </c>
      <c r="I74" s="125">
        <v>2</v>
      </c>
      <c r="J74" s="282" t="s">
        <v>54</v>
      </c>
      <c r="K74" s="282"/>
      <c r="L74" s="282"/>
      <c r="M74" s="24"/>
      <c r="N74" s="24"/>
      <c r="AI74"/>
      <c r="AJ74"/>
      <c r="AK74"/>
    </row>
    <row r="75" spans="3:37">
      <c r="C75" s="24"/>
      <c r="D75" s="24"/>
      <c r="E75" s="281"/>
      <c r="F75" s="281">
        <v>21</v>
      </c>
      <c r="G75" s="281">
        <v>1</v>
      </c>
      <c r="H75" s="125">
        <v>2</v>
      </c>
      <c r="I75" s="125">
        <v>-2</v>
      </c>
      <c r="J75" s="282" t="s">
        <v>120</v>
      </c>
      <c r="K75" s="282"/>
      <c r="L75" s="282"/>
      <c r="M75" s="24"/>
      <c r="N75" s="24"/>
      <c r="AI75"/>
      <c r="AJ75"/>
      <c r="AK75"/>
    </row>
    <row r="76" spans="3:37">
      <c r="C76" s="24"/>
      <c r="D76" s="24"/>
      <c r="E76" s="281"/>
      <c r="F76" s="281">
        <v>22</v>
      </c>
      <c r="G76" s="281">
        <v>1</v>
      </c>
      <c r="H76" s="125">
        <v>2</v>
      </c>
      <c r="I76" s="125">
        <v>-1</v>
      </c>
      <c r="J76" s="282" t="s">
        <v>54</v>
      </c>
      <c r="K76" s="282"/>
      <c r="L76" s="282"/>
      <c r="M76" s="24"/>
      <c r="N76" s="24"/>
      <c r="AI76"/>
      <c r="AJ76"/>
      <c r="AK76"/>
    </row>
    <row r="77" spans="3:37">
      <c r="C77" s="24"/>
      <c r="D77" s="24"/>
      <c r="E77" s="281"/>
      <c r="F77" s="281">
        <v>23</v>
      </c>
      <c r="G77" s="281">
        <v>1</v>
      </c>
      <c r="H77" s="125">
        <v>2</v>
      </c>
      <c r="I77" s="125">
        <v>0</v>
      </c>
      <c r="J77" s="282" t="s">
        <v>54</v>
      </c>
      <c r="K77" s="282"/>
      <c r="L77" s="282"/>
      <c r="M77" s="24"/>
      <c r="N77" s="24"/>
      <c r="AI77"/>
      <c r="AJ77"/>
      <c r="AK77"/>
    </row>
    <row r="78" spans="3:37">
      <c r="C78" s="24"/>
      <c r="D78" s="24"/>
      <c r="E78" s="281"/>
      <c r="F78" s="281">
        <v>24</v>
      </c>
      <c r="G78" s="281">
        <v>1</v>
      </c>
      <c r="H78" s="125">
        <v>2</v>
      </c>
      <c r="I78" s="125">
        <v>1</v>
      </c>
      <c r="J78" s="282" t="s">
        <v>54</v>
      </c>
      <c r="K78" s="282"/>
      <c r="L78" s="282"/>
      <c r="M78" s="24"/>
      <c r="N78" s="24"/>
      <c r="AI78"/>
      <c r="AJ78"/>
      <c r="AK78"/>
    </row>
    <row r="79" spans="3:37">
      <c r="C79" s="24"/>
      <c r="D79" s="24"/>
      <c r="E79" s="281"/>
      <c r="F79" s="281">
        <v>25</v>
      </c>
      <c r="G79" s="281">
        <v>1</v>
      </c>
      <c r="H79" s="125">
        <v>2</v>
      </c>
      <c r="I79" s="125">
        <v>2</v>
      </c>
      <c r="J79" s="282" t="s">
        <v>54</v>
      </c>
      <c r="K79" s="282"/>
      <c r="L79" s="282"/>
      <c r="M79" s="24"/>
      <c r="N79" s="24"/>
      <c r="AI79"/>
      <c r="AJ79"/>
      <c r="AK79"/>
    </row>
    <row r="80" spans="3:37">
      <c r="C80" s="24"/>
      <c r="D80" s="24"/>
      <c r="E80" s="24"/>
      <c r="F80" s="125"/>
      <c r="G80" s="125"/>
      <c r="H80" s="125"/>
      <c r="I80" s="125"/>
      <c r="J80" s="282"/>
      <c r="K80" s="282"/>
      <c r="L80" s="282"/>
      <c r="M80" s="24"/>
      <c r="N80" s="24"/>
      <c r="AI80"/>
      <c r="AJ80"/>
      <c r="AK80"/>
    </row>
    <row r="81" spans="3:37">
      <c r="C81" s="24"/>
      <c r="D81" s="24"/>
      <c r="E81" s="281"/>
      <c r="F81" s="281">
        <v>26</v>
      </c>
      <c r="G81" s="281">
        <v>2</v>
      </c>
      <c r="H81" s="125">
        <v>-2</v>
      </c>
      <c r="I81" s="125">
        <v>-2</v>
      </c>
      <c r="J81" s="282" t="s">
        <v>55</v>
      </c>
      <c r="K81" s="282"/>
      <c r="L81" s="282"/>
      <c r="M81" s="24"/>
      <c r="N81" s="24"/>
      <c r="AI81"/>
      <c r="AJ81"/>
      <c r="AK81"/>
    </row>
    <row r="82" spans="3:37">
      <c r="C82" s="24"/>
      <c r="D82" s="24"/>
      <c r="E82" s="281"/>
      <c r="F82" s="281">
        <v>27</v>
      </c>
      <c r="G82" s="281">
        <v>2</v>
      </c>
      <c r="H82" s="125">
        <v>-2</v>
      </c>
      <c r="I82" s="125">
        <v>-1</v>
      </c>
      <c r="J82" s="282" t="s">
        <v>55</v>
      </c>
      <c r="K82" s="282"/>
      <c r="L82" s="282"/>
      <c r="M82" s="24"/>
      <c r="N82" s="24"/>
      <c r="AI82"/>
      <c r="AJ82"/>
      <c r="AK82"/>
    </row>
    <row r="83" spans="3:37">
      <c r="C83" s="24"/>
      <c r="D83" s="24"/>
      <c r="E83" s="281"/>
      <c r="F83" s="281">
        <v>28</v>
      </c>
      <c r="G83" s="281">
        <v>2</v>
      </c>
      <c r="H83" s="125">
        <v>-2</v>
      </c>
      <c r="I83" s="125">
        <v>0</v>
      </c>
      <c r="J83" s="282" t="s">
        <v>53</v>
      </c>
      <c r="K83" s="282"/>
      <c r="L83" s="282"/>
      <c r="M83" s="24"/>
      <c r="N83" s="24"/>
      <c r="AI83"/>
      <c r="AJ83"/>
      <c r="AK83"/>
    </row>
    <row r="84" spans="3:37">
      <c r="C84" s="24"/>
      <c r="D84" s="24"/>
      <c r="E84" s="281"/>
      <c r="F84" s="281">
        <v>29</v>
      </c>
      <c r="G84" s="281">
        <v>2</v>
      </c>
      <c r="H84" s="125">
        <v>-2</v>
      </c>
      <c r="I84" s="125">
        <v>1</v>
      </c>
      <c r="J84" s="282" t="s">
        <v>53</v>
      </c>
      <c r="K84" s="282"/>
      <c r="L84" s="282"/>
      <c r="M84" s="24"/>
      <c r="N84" s="24"/>
      <c r="AI84"/>
      <c r="AJ84"/>
      <c r="AK84"/>
    </row>
    <row r="85" spans="3:37">
      <c r="C85" s="24"/>
      <c r="D85" s="24"/>
      <c r="E85" s="281"/>
      <c r="F85" s="281">
        <v>30</v>
      </c>
      <c r="G85" s="281">
        <v>2</v>
      </c>
      <c r="H85" s="125">
        <v>-2</v>
      </c>
      <c r="I85" s="125">
        <v>2</v>
      </c>
      <c r="J85" s="282" t="s">
        <v>53</v>
      </c>
      <c r="K85" s="282"/>
      <c r="L85" s="282"/>
      <c r="M85" s="24"/>
      <c r="N85" s="24"/>
      <c r="AI85"/>
      <c r="AJ85"/>
      <c r="AK85"/>
    </row>
    <row r="86" spans="3:37">
      <c r="C86" s="24"/>
      <c r="D86" s="24"/>
      <c r="E86" s="281"/>
      <c r="F86" s="281">
        <v>31</v>
      </c>
      <c r="G86" s="281">
        <v>2</v>
      </c>
      <c r="H86" s="125">
        <v>-1</v>
      </c>
      <c r="I86" s="125">
        <v>-2</v>
      </c>
      <c r="J86" s="282" t="s">
        <v>55</v>
      </c>
      <c r="K86" s="282"/>
      <c r="L86" s="282"/>
      <c r="M86" s="24"/>
      <c r="N86" s="24"/>
      <c r="AI86"/>
      <c r="AJ86"/>
      <c r="AK86"/>
    </row>
    <row r="87" spans="3:37">
      <c r="C87" s="24"/>
      <c r="D87" s="24"/>
      <c r="E87" s="281"/>
      <c r="F87" s="281">
        <v>32</v>
      </c>
      <c r="G87" s="281">
        <v>2</v>
      </c>
      <c r="H87" s="125">
        <v>-1</v>
      </c>
      <c r="I87" s="125">
        <v>-1</v>
      </c>
      <c r="J87" s="282" t="s">
        <v>53</v>
      </c>
      <c r="K87" s="282"/>
      <c r="L87" s="282"/>
      <c r="M87" s="24"/>
      <c r="N87" s="24"/>
      <c r="AI87"/>
      <c r="AJ87"/>
      <c r="AK87"/>
    </row>
    <row r="88" spans="3:37">
      <c r="C88" s="24"/>
      <c r="D88" s="24"/>
      <c r="E88" s="281"/>
      <c r="F88" s="281">
        <v>33</v>
      </c>
      <c r="G88" s="281">
        <v>2</v>
      </c>
      <c r="H88" s="125">
        <v>-1</v>
      </c>
      <c r="I88" s="125">
        <v>0</v>
      </c>
      <c r="J88" s="282" t="s">
        <v>120</v>
      </c>
      <c r="K88" s="282"/>
      <c r="L88" s="282"/>
      <c r="M88" s="24"/>
      <c r="N88" s="24"/>
      <c r="AI88"/>
      <c r="AJ88"/>
      <c r="AK88"/>
    </row>
    <row r="89" spans="3:37">
      <c r="C89" s="24"/>
      <c r="D89" s="24"/>
      <c r="E89" s="281"/>
      <c r="F89" s="281">
        <v>34</v>
      </c>
      <c r="G89" s="281">
        <v>2</v>
      </c>
      <c r="H89" s="125">
        <v>-1</v>
      </c>
      <c r="I89" s="125">
        <v>1</v>
      </c>
      <c r="J89" s="282" t="s">
        <v>120</v>
      </c>
      <c r="K89" s="282"/>
      <c r="L89" s="282"/>
      <c r="M89" s="24"/>
      <c r="N89" s="24"/>
      <c r="AI89"/>
      <c r="AJ89"/>
      <c r="AK89"/>
    </row>
    <row r="90" spans="3:37">
      <c r="C90" s="24"/>
      <c r="D90" s="24"/>
      <c r="E90" s="281"/>
      <c r="F90" s="281">
        <v>35</v>
      </c>
      <c r="G90" s="281">
        <v>2</v>
      </c>
      <c r="H90" s="125">
        <v>-1</v>
      </c>
      <c r="I90" s="125">
        <v>2</v>
      </c>
      <c r="J90" s="282" t="s">
        <v>120</v>
      </c>
      <c r="K90" s="282"/>
      <c r="L90" s="282"/>
      <c r="M90" s="24"/>
      <c r="N90" s="24"/>
      <c r="AI90"/>
      <c r="AJ90"/>
      <c r="AK90"/>
    </row>
    <row r="91" spans="3:37">
      <c r="C91" s="24"/>
      <c r="D91" s="24"/>
      <c r="E91" s="281"/>
      <c r="F91" s="281">
        <v>36</v>
      </c>
      <c r="G91" s="281">
        <v>2</v>
      </c>
      <c r="H91" s="125">
        <v>0</v>
      </c>
      <c r="I91" s="125">
        <v>-2</v>
      </c>
      <c r="J91" s="282" t="s">
        <v>53</v>
      </c>
      <c r="K91" s="282"/>
      <c r="L91" s="282"/>
      <c r="M91" s="24"/>
      <c r="N91" s="24"/>
      <c r="AI91"/>
      <c r="AJ91"/>
      <c r="AK91"/>
    </row>
    <row r="92" spans="3:37">
      <c r="C92" s="24"/>
      <c r="D92" s="24"/>
      <c r="E92" s="281"/>
      <c r="F92" s="281">
        <v>37</v>
      </c>
      <c r="G92" s="281">
        <v>2</v>
      </c>
      <c r="H92" s="125">
        <v>0</v>
      </c>
      <c r="I92" s="125">
        <v>-1</v>
      </c>
      <c r="J92" s="282" t="s">
        <v>120</v>
      </c>
      <c r="K92" s="282"/>
      <c r="L92" s="282"/>
      <c r="M92" s="24"/>
      <c r="N92" s="24"/>
      <c r="AI92"/>
      <c r="AJ92"/>
      <c r="AK92"/>
    </row>
    <row r="93" spans="3:37">
      <c r="C93" s="24"/>
      <c r="D93" s="24"/>
      <c r="E93" s="281"/>
      <c r="F93" s="281">
        <v>38</v>
      </c>
      <c r="G93" s="281">
        <v>2</v>
      </c>
      <c r="H93" s="125">
        <v>0</v>
      </c>
      <c r="I93" s="125">
        <v>0</v>
      </c>
      <c r="J93" s="282" t="s">
        <v>54</v>
      </c>
      <c r="K93" s="282"/>
      <c r="L93" s="282"/>
      <c r="M93" s="24"/>
      <c r="N93" s="24"/>
      <c r="AI93"/>
      <c r="AJ93"/>
      <c r="AK93"/>
    </row>
    <row r="94" spans="3:37">
      <c r="C94" s="24"/>
      <c r="D94" s="24"/>
      <c r="E94" s="281"/>
      <c r="F94" s="281">
        <v>39</v>
      </c>
      <c r="G94" s="281">
        <v>2</v>
      </c>
      <c r="H94" s="125">
        <v>0</v>
      </c>
      <c r="I94" s="125">
        <v>1</v>
      </c>
      <c r="J94" s="282" t="s">
        <v>54</v>
      </c>
      <c r="K94" s="282"/>
      <c r="L94" s="282"/>
      <c r="M94" s="24"/>
      <c r="N94" s="24"/>
      <c r="AI94"/>
      <c r="AJ94"/>
      <c r="AK94"/>
    </row>
    <row r="95" spans="3:37">
      <c r="C95" s="24"/>
      <c r="D95" s="24"/>
      <c r="E95" s="281"/>
      <c r="F95" s="281">
        <v>40</v>
      </c>
      <c r="G95" s="281">
        <v>2</v>
      </c>
      <c r="H95" s="125">
        <v>0</v>
      </c>
      <c r="I95" s="125">
        <v>2</v>
      </c>
      <c r="J95" s="282" t="s">
        <v>54</v>
      </c>
      <c r="K95" s="282"/>
      <c r="L95" s="282"/>
      <c r="M95" s="24"/>
      <c r="N95" s="24"/>
      <c r="AI95"/>
      <c r="AJ95"/>
      <c r="AK95"/>
    </row>
    <row r="96" spans="3:37">
      <c r="C96" s="24"/>
      <c r="D96" s="24"/>
      <c r="E96" s="281"/>
      <c r="F96" s="281">
        <v>41</v>
      </c>
      <c r="G96" s="281">
        <v>2</v>
      </c>
      <c r="H96" s="125">
        <v>1</v>
      </c>
      <c r="I96" s="125">
        <v>-2</v>
      </c>
      <c r="J96" s="282" t="s">
        <v>53</v>
      </c>
      <c r="K96" s="282"/>
      <c r="L96" s="282"/>
      <c r="M96" s="24"/>
      <c r="N96" s="24"/>
      <c r="AI96"/>
      <c r="AJ96"/>
      <c r="AK96"/>
    </row>
    <row r="97" spans="3:37">
      <c r="C97" s="24"/>
      <c r="D97" s="24"/>
      <c r="E97" s="281"/>
      <c r="F97" s="281">
        <v>42</v>
      </c>
      <c r="G97" s="281">
        <v>2</v>
      </c>
      <c r="H97" s="125">
        <v>1</v>
      </c>
      <c r="I97" s="125">
        <v>-1</v>
      </c>
      <c r="J97" s="282" t="s">
        <v>120</v>
      </c>
      <c r="K97" s="282"/>
      <c r="L97" s="282"/>
      <c r="M97" s="24"/>
      <c r="N97" s="24"/>
      <c r="AI97"/>
      <c r="AJ97"/>
      <c r="AK97"/>
    </row>
    <row r="98" spans="3:37">
      <c r="C98" s="24"/>
      <c r="D98" s="24"/>
      <c r="E98" s="281"/>
      <c r="F98" s="281">
        <v>43</v>
      </c>
      <c r="G98" s="281">
        <v>2</v>
      </c>
      <c r="H98" s="125">
        <v>1</v>
      </c>
      <c r="I98" s="125">
        <v>0</v>
      </c>
      <c r="J98" s="282" t="s">
        <v>54</v>
      </c>
      <c r="K98" s="282"/>
      <c r="L98" s="282"/>
      <c r="M98" s="24"/>
      <c r="N98" s="24"/>
      <c r="AI98"/>
      <c r="AJ98"/>
      <c r="AK98"/>
    </row>
    <row r="99" spans="3:37">
      <c r="C99" s="24"/>
      <c r="D99" s="24"/>
      <c r="E99" s="281"/>
      <c r="F99" s="281">
        <v>44</v>
      </c>
      <c r="G99" s="281">
        <v>2</v>
      </c>
      <c r="H99" s="125">
        <v>1</v>
      </c>
      <c r="I99" s="125">
        <v>1</v>
      </c>
      <c r="J99" s="282" t="s">
        <v>54</v>
      </c>
      <c r="K99" s="282"/>
      <c r="L99" s="282"/>
      <c r="M99" s="24"/>
      <c r="N99" s="24"/>
      <c r="AI99"/>
      <c r="AJ99"/>
      <c r="AK99"/>
    </row>
    <row r="100" spans="3:37">
      <c r="C100" s="24"/>
      <c r="D100" s="24"/>
      <c r="E100" s="281"/>
      <c r="F100" s="281">
        <v>45</v>
      </c>
      <c r="G100" s="281">
        <v>2</v>
      </c>
      <c r="H100" s="125">
        <v>1</v>
      </c>
      <c r="I100" s="125">
        <v>2</v>
      </c>
      <c r="J100" s="282" t="s">
        <v>54</v>
      </c>
      <c r="K100" s="282"/>
      <c r="L100" s="282"/>
      <c r="M100" s="24"/>
      <c r="N100" s="24"/>
      <c r="AI100"/>
      <c r="AJ100"/>
      <c r="AK100"/>
    </row>
    <row r="101" spans="3:37">
      <c r="C101" s="24"/>
      <c r="D101" s="24"/>
      <c r="E101" s="281"/>
      <c r="F101" s="281">
        <v>46</v>
      </c>
      <c r="G101" s="281">
        <v>2</v>
      </c>
      <c r="H101" s="125">
        <v>2</v>
      </c>
      <c r="I101" s="125">
        <v>-2</v>
      </c>
      <c r="J101" s="282" t="s">
        <v>53</v>
      </c>
      <c r="K101" s="282"/>
      <c r="L101" s="282"/>
      <c r="M101" s="24"/>
      <c r="N101" s="24"/>
      <c r="AI101"/>
      <c r="AJ101"/>
      <c r="AK101"/>
    </row>
    <row r="102" spans="3:37">
      <c r="C102" s="24"/>
      <c r="D102" s="24"/>
      <c r="E102" s="281"/>
      <c r="F102" s="281">
        <v>47</v>
      </c>
      <c r="G102" s="281">
        <v>2</v>
      </c>
      <c r="H102" s="125">
        <v>2</v>
      </c>
      <c r="I102" s="125">
        <v>-1</v>
      </c>
      <c r="J102" s="282" t="s">
        <v>120</v>
      </c>
      <c r="K102" s="282"/>
      <c r="L102" s="282"/>
      <c r="M102" s="24"/>
      <c r="N102" s="24"/>
      <c r="AI102"/>
      <c r="AJ102"/>
      <c r="AK102"/>
    </row>
    <row r="103" spans="3:37">
      <c r="C103" s="24"/>
      <c r="D103" s="24"/>
      <c r="E103" s="281"/>
      <c r="F103" s="281">
        <v>48</v>
      </c>
      <c r="G103" s="281">
        <v>2</v>
      </c>
      <c r="H103" s="125">
        <v>2</v>
      </c>
      <c r="I103" s="125">
        <v>0</v>
      </c>
      <c r="J103" s="282" t="s">
        <v>54</v>
      </c>
      <c r="K103" s="282"/>
      <c r="L103" s="282"/>
      <c r="M103" s="24"/>
      <c r="N103" s="24"/>
      <c r="AI103"/>
      <c r="AJ103"/>
      <c r="AK103"/>
    </row>
    <row r="104" spans="3:37">
      <c r="C104" s="24"/>
      <c r="D104" s="24"/>
      <c r="E104" s="281"/>
      <c r="F104" s="281">
        <v>49</v>
      </c>
      <c r="G104" s="281">
        <v>2</v>
      </c>
      <c r="H104" s="125">
        <v>2</v>
      </c>
      <c r="I104" s="125">
        <v>1</v>
      </c>
      <c r="J104" s="282" t="s">
        <v>54</v>
      </c>
      <c r="K104" s="282"/>
      <c r="L104" s="282"/>
      <c r="M104" s="24"/>
      <c r="N104" s="24"/>
      <c r="AI104"/>
      <c r="AJ104"/>
      <c r="AK104"/>
    </row>
    <row r="105" spans="3:37">
      <c r="C105" s="24"/>
      <c r="D105" s="24"/>
      <c r="E105" s="281"/>
      <c r="F105" s="281">
        <v>50</v>
      </c>
      <c r="G105" s="281">
        <v>2</v>
      </c>
      <c r="H105" s="125">
        <v>2</v>
      </c>
      <c r="I105" s="125">
        <v>2</v>
      </c>
      <c r="J105" s="282" t="s">
        <v>54</v>
      </c>
      <c r="K105" s="282"/>
      <c r="L105" s="282"/>
      <c r="M105" s="24"/>
      <c r="N105" s="24"/>
      <c r="AI105"/>
      <c r="AJ105"/>
      <c r="AK105"/>
    </row>
    <row r="106" spans="3:37">
      <c r="C106" s="24"/>
      <c r="D106" s="24"/>
      <c r="E106" s="24"/>
      <c r="F106" s="125"/>
      <c r="G106" s="125"/>
      <c r="H106" s="125"/>
      <c r="I106" s="125"/>
      <c r="J106" s="282"/>
      <c r="K106" s="282"/>
      <c r="L106" s="282"/>
      <c r="M106" s="24"/>
      <c r="N106" s="24"/>
      <c r="AI106"/>
      <c r="AJ106"/>
      <c r="AK106"/>
    </row>
    <row r="107" spans="3:37">
      <c r="C107" s="24"/>
      <c r="D107" s="24"/>
      <c r="E107" s="281"/>
      <c r="F107" s="281">
        <v>51</v>
      </c>
      <c r="G107" s="281">
        <v>3</v>
      </c>
      <c r="H107" s="125">
        <v>-2</v>
      </c>
      <c r="I107" s="125">
        <v>-2</v>
      </c>
      <c r="J107" s="282" t="s">
        <v>55</v>
      </c>
      <c r="K107" s="282"/>
      <c r="L107" s="282"/>
      <c r="M107" s="24"/>
      <c r="N107" s="24"/>
      <c r="AI107"/>
      <c r="AJ107"/>
      <c r="AK107"/>
    </row>
    <row r="108" spans="3:37">
      <c r="C108" s="24"/>
      <c r="D108" s="24"/>
      <c r="E108" s="281"/>
      <c r="F108" s="281">
        <v>52</v>
      </c>
      <c r="G108" s="281">
        <v>3</v>
      </c>
      <c r="H108" s="125">
        <v>-2</v>
      </c>
      <c r="I108" s="125">
        <v>-1</v>
      </c>
      <c r="J108" s="282" t="s">
        <v>55</v>
      </c>
      <c r="K108" s="282"/>
      <c r="L108" s="282"/>
      <c r="M108" s="24"/>
      <c r="N108" s="24"/>
      <c r="AI108"/>
      <c r="AJ108"/>
      <c r="AK108"/>
    </row>
    <row r="109" spans="3:37">
      <c r="C109" s="24"/>
      <c r="D109" s="24"/>
      <c r="E109" s="281"/>
      <c r="F109" s="281">
        <v>53</v>
      </c>
      <c r="G109" s="281">
        <v>3</v>
      </c>
      <c r="H109" s="125">
        <v>-2</v>
      </c>
      <c r="I109" s="125">
        <v>0</v>
      </c>
      <c r="J109" s="282" t="s">
        <v>55</v>
      </c>
      <c r="K109" s="282"/>
      <c r="L109" s="282"/>
      <c r="M109" s="24"/>
      <c r="N109" s="24"/>
      <c r="AI109"/>
      <c r="AJ109"/>
      <c r="AK109"/>
    </row>
    <row r="110" spans="3:37">
      <c r="C110" s="24"/>
      <c r="D110" s="24"/>
      <c r="E110" s="281"/>
      <c r="F110" s="281">
        <v>54</v>
      </c>
      <c r="G110" s="281">
        <v>3</v>
      </c>
      <c r="H110" s="125">
        <v>-2</v>
      </c>
      <c r="I110" s="125">
        <v>1</v>
      </c>
      <c r="J110" s="282" t="s">
        <v>55</v>
      </c>
      <c r="K110" s="282"/>
      <c r="L110" s="282"/>
      <c r="M110" s="24"/>
      <c r="N110" s="24"/>
      <c r="AI110"/>
      <c r="AJ110"/>
      <c r="AK110"/>
    </row>
    <row r="111" spans="3:37">
      <c r="C111" s="24"/>
      <c r="D111" s="24"/>
      <c r="E111" s="281"/>
      <c r="F111" s="281">
        <v>55</v>
      </c>
      <c r="G111" s="281">
        <v>3</v>
      </c>
      <c r="H111" s="125">
        <v>-2</v>
      </c>
      <c r="I111" s="125">
        <v>2</v>
      </c>
      <c r="J111" s="282" t="s">
        <v>55</v>
      </c>
      <c r="K111" s="282"/>
      <c r="L111" s="282"/>
      <c r="M111" s="24"/>
      <c r="N111" s="24"/>
      <c r="AI111"/>
      <c r="AJ111"/>
      <c r="AK111"/>
    </row>
    <row r="112" spans="3:37">
      <c r="C112" s="24"/>
      <c r="D112" s="24"/>
      <c r="E112" s="281"/>
      <c r="F112" s="281">
        <v>56</v>
      </c>
      <c r="G112" s="281">
        <v>3</v>
      </c>
      <c r="H112" s="125">
        <v>-1</v>
      </c>
      <c r="I112" s="125">
        <v>-2</v>
      </c>
      <c r="J112" s="282" t="s">
        <v>55</v>
      </c>
      <c r="K112" s="282"/>
      <c r="L112" s="282"/>
      <c r="M112" s="24"/>
      <c r="N112" s="24"/>
      <c r="AI112"/>
      <c r="AJ112"/>
      <c r="AK112"/>
    </row>
    <row r="113" spans="3:37">
      <c r="C113" s="24"/>
      <c r="D113" s="24"/>
      <c r="E113" s="281"/>
      <c r="F113" s="281">
        <v>57</v>
      </c>
      <c r="G113" s="281">
        <v>3</v>
      </c>
      <c r="H113" s="125">
        <v>-1</v>
      </c>
      <c r="I113" s="125">
        <v>-1</v>
      </c>
      <c r="J113" s="282" t="s">
        <v>55</v>
      </c>
      <c r="K113" s="282"/>
      <c r="L113" s="282"/>
      <c r="M113" s="24"/>
      <c r="N113" s="24"/>
      <c r="AI113"/>
      <c r="AJ113"/>
      <c r="AK113"/>
    </row>
    <row r="114" spans="3:37">
      <c r="C114" s="24"/>
      <c r="D114" s="24"/>
      <c r="E114" s="281"/>
      <c r="F114" s="281">
        <v>58</v>
      </c>
      <c r="G114" s="281">
        <v>3</v>
      </c>
      <c r="H114" s="125">
        <v>-1</v>
      </c>
      <c r="I114" s="125">
        <v>0</v>
      </c>
      <c r="J114" s="282" t="s">
        <v>53</v>
      </c>
      <c r="K114" s="282"/>
      <c r="L114" s="282"/>
      <c r="M114" s="24"/>
      <c r="N114" s="24"/>
      <c r="AI114"/>
      <c r="AJ114"/>
      <c r="AK114"/>
    </row>
    <row r="115" spans="3:37">
      <c r="C115" s="24"/>
      <c r="D115" s="24"/>
      <c r="E115" s="281"/>
      <c r="F115" s="281">
        <v>59</v>
      </c>
      <c r="G115" s="281">
        <v>3</v>
      </c>
      <c r="H115" s="125">
        <v>-1</v>
      </c>
      <c r="I115" s="125">
        <v>1</v>
      </c>
      <c r="J115" s="282" t="s">
        <v>53</v>
      </c>
      <c r="K115" s="282"/>
      <c r="L115" s="282"/>
      <c r="M115" s="24"/>
      <c r="N115" s="24"/>
      <c r="AI115"/>
      <c r="AJ115"/>
      <c r="AK115"/>
    </row>
    <row r="116" spans="3:37">
      <c r="C116" s="24"/>
      <c r="D116" s="24"/>
      <c r="E116" s="281"/>
      <c r="F116" s="281">
        <v>60</v>
      </c>
      <c r="G116" s="281">
        <v>3</v>
      </c>
      <c r="H116" s="125">
        <v>-1</v>
      </c>
      <c r="I116" s="125">
        <v>2</v>
      </c>
      <c r="J116" s="282" t="s">
        <v>53</v>
      </c>
      <c r="K116" s="282"/>
      <c r="L116" s="282"/>
      <c r="M116" s="24"/>
      <c r="N116" s="24"/>
      <c r="AI116"/>
      <c r="AJ116"/>
      <c r="AK116"/>
    </row>
    <row r="117" spans="3:37">
      <c r="C117" s="24"/>
      <c r="D117" s="24"/>
      <c r="E117" s="281"/>
      <c r="F117" s="281">
        <v>61</v>
      </c>
      <c r="G117" s="281">
        <v>3</v>
      </c>
      <c r="H117" s="125">
        <v>0</v>
      </c>
      <c r="I117" s="125">
        <v>-2</v>
      </c>
      <c r="J117" s="282" t="s">
        <v>55</v>
      </c>
      <c r="K117" s="282"/>
      <c r="L117" s="282"/>
      <c r="M117" s="24"/>
      <c r="N117" s="24"/>
      <c r="AI117"/>
      <c r="AJ117"/>
      <c r="AK117"/>
    </row>
    <row r="118" spans="3:37">
      <c r="C118" s="24"/>
      <c r="D118" s="24"/>
      <c r="E118" s="281"/>
      <c r="F118" s="281">
        <v>62</v>
      </c>
      <c r="G118" s="281">
        <v>3</v>
      </c>
      <c r="H118" s="125">
        <v>0</v>
      </c>
      <c r="I118" s="125">
        <v>-1</v>
      </c>
      <c r="J118" s="282" t="s">
        <v>53</v>
      </c>
      <c r="K118" s="282"/>
      <c r="L118" s="282"/>
      <c r="M118" s="24"/>
      <c r="N118" s="24"/>
      <c r="AI118"/>
      <c r="AJ118"/>
      <c r="AK118"/>
    </row>
    <row r="119" spans="3:37">
      <c r="C119" s="24"/>
      <c r="D119" s="24"/>
      <c r="E119" s="281"/>
      <c r="F119" s="281">
        <v>63</v>
      </c>
      <c r="G119" s="281">
        <v>3</v>
      </c>
      <c r="H119" s="125">
        <v>0</v>
      </c>
      <c r="I119" s="125">
        <v>0</v>
      </c>
      <c r="J119" s="282" t="s">
        <v>54</v>
      </c>
      <c r="K119" s="282"/>
      <c r="L119" s="282"/>
      <c r="M119" s="24"/>
      <c r="N119" s="24"/>
      <c r="AI119"/>
      <c r="AJ119"/>
      <c r="AK119"/>
    </row>
    <row r="120" spans="3:37">
      <c r="C120" s="24"/>
      <c r="D120" s="24"/>
      <c r="E120" s="281"/>
      <c r="F120" s="281">
        <v>64</v>
      </c>
      <c r="G120" s="281">
        <v>3</v>
      </c>
      <c r="H120" s="125">
        <v>0</v>
      </c>
      <c r="I120" s="125">
        <v>1</v>
      </c>
      <c r="J120" s="282" t="s">
        <v>54</v>
      </c>
      <c r="K120" s="282"/>
      <c r="L120" s="282"/>
      <c r="M120" s="24"/>
      <c r="N120" s="24"/>
      <c r="AI120"/>
      <c r="AJ120"/>
      <c r="AK120"/>
    </row>
    <row r="121" spans="3:37">
      <c r="C121" s="24"/>
      <c r="D121" s="24"/>
      <c r="E121" s="281"/>
      <c r="F121" s="281">
        <v>65</v>
      </c>
      <c r="G121" s="281">
        <v>3</v>
      </c>
      <c r="H121" s="125">
        <v>0</v>
      </c>
      <c r="I121" s="125">
        <v>2</v>
      </c>
      <c r="J121" s="282" t="s">
        <v>54</v>
      </c>
      <c r="K121" s="282"/>
      <c r="L121" s="282"/>
      <c r="M121" s="24"/>
      <c r="N121" s="24"/>
      <c r="AI121"/>
      <c r="AJ121"/>
      <c r="AK121"/>
    </row>
    <row r="122" spans="3:37">
      <c r="C122" s="24"/>
      <c r="D122" s="24"/>
      <c r="E122" s="281"/>
      <c r="F122" s="281">
        <v>66</v>
      </c>
      <c r="G122" s="281">
        <v>3</v>
      </c>
      <c r="H122" s="125">
        <v>1</v>
      </c>
      <c r="I122" s="125">
        <v>-2</v>
      </c>
      <c r="J122" s="282" t="s">
        <v>55</v>
      </c>
      <c r="K122" s="282"/>
      <c r="L122" s="282"/>
      <c r="M122" s="24"/>
      <c r="N122" s="24"/>
      <c r="AI122"/>
      <c r="AJ122"/>
      <c r="AK122"/>
    </row>
    <row r="123" spans="3:37">
      <c r="C123" s="24"/>
      <c r="D123" s="24"/>
      <c r="E123" s="281"/>
      <c r="F123" s="281">
        <v>67</v>
      </c>
      <c r="G123" s="281">
        <v>3</v>
      </c>
      <c r="H123" s="125">
        <v>1</v>
      </c>
      <c r="I123" s="125">
        <v>-1</v>
      </c>
      <c r="J123" s="282" t="s">
        <v>53</v>
      </c>
      <c r="K123" s="282"/>
      <c r="L123" s="282"/>
      <c r="M123" s="24"/>
      <c r="N123" s="24"/>
      <c r="AI123"/>
      <c r="AJ123"/>
      <c r="AK123"/>
    </row>
    <row r="124" spans="3:37">
      <c r="C124" s="24"/>
      <c r="D124" s="24"/>
      <c r="E124" s="281"/>
      <c r="F124" s="281">
        <v>68</v>
      </c>
      <c r="G124" s="281">
        <v>3</v>
      </c>
      <c r="H124" s="125">
        <v>1</v>
      </c>
      <c r="I124" s="125">
        <v>0</v>
      </c>
      <c r="J124" s="282" t="s">
        <v>54</v>
      </c>
      <c r="K124" s="282"/>
      <c r="L124" s="282"/>
      <c r="M124" s="24"/>
      <c r="N124" s="24"/>
      <c r="AI124"/>
      <c r="AJ124"/>
      <c r="AK124"/>
    </row>
    <row r="125" spans="3:37">
      <c r="C125" s="24"/>
      <c r="D125" s="24"/>
      <c r="E125" s="281"/>
      <c r="F125" s="281">
        <v>69</v>
      </c>
      <c r="G125" s="281">
        <v>3</v>
      </c>
      <c r="H125" s="125">
        <v>1</v>
      </c>
      <c r="I125" s="125">
        <v>1</v>
      </c>
      <c r="J125" s="282" t="s">
        <v>54</v>
      </c>
      <c r="K125" s="282"/>
      <c r="L125" s="282"/>
      <c r="M125" s="24"/>
      <c r="N125" s="24"/>
      <c r="AI125"/>
      <c r="AJ125"/>
      <c r="AK125"/>
    </row>
    <row r="126" spans="3:37">
      <c r="C126" s="24"/>
      <c r="D126" s="24"/>
      <c r="E126" s="281"/>
      <c r="F126" s="281">
        <v>70</v>
      </c>
      <c r="G126" s="281">
        <v>3</v>
      </c>
      <c r="H126" s="125">
        <v>1</v>
      </c>
      <c r="I126" s="125">
        <v>2</v>
      </c>
      <c r="J126" s="282" t="s">
        <v>54</v>
      </c>
      <c r="K126" s="282"/>
      <c r="L126" s="282"/>
      <c r="M126" s="24"/>
      <c r="N126" s="24"/>
      <c r="AI126"/>
      <c r="AJ126"/>
      <c r="AK126"/>
    </row>
    <row r="127" spans="3:37">
      <c r="C127" s="24"/>
      <c r="D127" s="24"/>
      <c r="E127" s="281"/>
      <c r="F127" s="281">
        <v>71</v>
      </c>
      <c r="G127" s="281">
        <v>3</v>
      </c>
      <c r="H127" s="125">
        <v>2</v>
      </c>
      <c r="I127" s="125">
        <v>-2</v>
      </c>
      <c r="J127" s="282" t="s">
        <v>55</v>
      </c>
      <c r="K127" s="282"/>
      <c r="L127" s="282"/>
      <c r="M127" s="24"/>
      <c r="N127" s="24"/>
      <c r="AI127"/>
      <c r="AJ127"/>
      <c r="AK127"/>
    </row>
    <row r="128" spans="3:37">
      <c r="C128" s="24"/>
      <c r="D128" s="24"/>
      <c r="E128" s="281"/>
      <c r="F128" s="281">
        <v>72</v>
      </c>
      <c r="G128" s="281">
        <v>3</v>
      </c>
      <c r="H128" s="125">
        <v>2</v>
      </c>
      <c r="I128" s="125">
        <v>-1</v>
      </c>
      <c r="J128" s="282" t="s">
        <v>53</v>
      </c>
      <c r="K128" s="282"/>
      <c r="L128" s="282"/>
      <c r="M128" s="24"/>
      <c r="N128" s="24"/>
      <c r="AI128"/>
      <c r="AJ128"/>
      <c r="AK128"/>
    </row>
    <row r="129" spans="3:37">
      <c r="C129" s="24"/>
      <c r="D129" s="24"/>
      <c r="E129" s="281"/>
      <c r="F129" s="281">
        <v>73</v>
      </c>
      <c r="G129" s="281">
        <v>3</v>
      </c>
      <c r="H129" s="125">
        <v>2</v>
      </c>
      <c r="I129" s="125">
        <v>0</v>
      </c>
      <c r="J129" s="282" t="s">
        <v>54</v>
      </c>
      <c r="K129" s="282"/>
      <c r="L129" s="282"/>
      <c r="M129" s="24"/>
      <c r="N129" s="24"/>
      <c r="AI129"/>
      <c r="AJ129"/>
      <c r="AK129"/>
    </row>
    <row r="130" spans="3:37">
      <c r="C130" s="24"/>
      <c r="D130" s="24"/>
      <c r="E130" s="281"/>
      <c r="F130" s="281">
        <v>74</v>
      </c>
      <c r="G130" s="281">
        <v>3</v>
      </c>
      <c r="H130" s="125">
        <v>2</v>
      </c>
      <c r="I130" s="125">
        <v>1</v>
      </c>
      <c r="J130" s="282" t="s">
        <v>54</v>
      </c>
      <c r="K130" s="282"/>
      <c r="L130" s="282"/>
      <c r="M130" s="24"/>
      <c r="N130" s="24"/>
      <c r="AI130"/>
      <c r="AJ130"/>
      <c r="AK130"/>
    </row>
    <row r="131" spans="3:37">
      <c r="C131" s="24"/>
      <c r="D131" s="24"/>
      <c r="E131" s="281"/>
      <c r="F131" s="281">
        <v>75</v>
      </c>
      <c r="G131" s="281">
        <v>3</v>
      </c>
      <c r="H131" s="125">
        <v>2</v>
      </c>
      <c r="I131" s="125">
        <v>2</v>
      </c>
      <c r="J131" s="282" t="s">
        <v>54</v>
      </c>
      <c r="K131" s="282"/>
      <c r="L131" s="282"/>
      <c r="M131" s="24"/>
      <c r="N131" s="24"/>
      <c r="AI131"/>
      <c r="AJ131"/>
      <c r="AK131"/>
    </row>
    <row r="132" spans="3:37">
      <c r="C132" s="24"/>
      <c r="D132" s="24"/>
      <c r="E132" s="24"/>
      <c r="F132" s="24">
        <f t="array" ref="F132">VLOOKUP(V12&amp;V18&amp;V19,CHOOSE({1,2,3},G55:G131&amp;H55:H131&amp;I55:I131,F55:F131),2,FALSE)</f>
        <v>0</v>
      </c>
      <c r="G132" s="24"/>
      <c r="H132" s="24"/>
      <c r="I132" s="24"/>
      <c r="J132" s="24"/>
      <c r="K132" s="24"/>
      <c r="L132" s="24"/>
      <c r="M132" s="24"/>
      <c r="N132" s="24"/>
      <c r="AI132"/>
      <c r="AJ132"/>
      <c r="AK132"/>
    </row>
    <row r="133" spans="3:37">
      <c r="E133" s="17"/>
      <c r="F133" s="17"/>
      <c r="G133" s="17"/>
      <c r="H133" s="17"/>
      <c r="I133" s="17"/>
      <c r="J133" s="17"/>
      <c r="K133" s="17"/>
      <c r="L133" s="17"/>
    </row>
    <row r="134" spans="3:37">
      <c r="E134" s="50"/>
      <c r="F134" s="50"/>
      <c r="G134" s="50"/>
      <c r="H134" s="50"/>
      <c r="I134" s="50"/>
    </row>
    <row r="135" spans="3:37">
      <c r="E135" s="50"/>
      <c r="F135" s="50"/>
      <c r="G135" s="50"/>
      <c r="H135" s="50"/>
      <c r="I135" s="50"/>
    </row>
    <row r="136" spans="3:37">
      <c r="E136" s="50"/>
      <c r="F136" s="50"/>
      <c r="G136" s="50"/>
      <c r="H136" s="50"/>
      <c r="I136" s="50"/>
    </row>
    <row r="137" spans="3:37">
      <c r="E137" s="50"/>
      <c r="F137" s="50"/>
      <c r="G137" s="50"/>
      <c r="H137" s="50"/>
      <c r="I137" s="50"/>
    </row>
    <row r="138" spans="3:37">
      <c r="E138" s="50"/>
      <c r="F138" s="50"/>
      <c r="G138" s="50"/>
      <c r="H138" s="50"/>
      <c r="I138" s="50"/>
    </row>
  </sheetData>
  <sheetProtection password="CC30" sheet="1" objects="1" scenarios="1"/>
  <mergeCells count="47">
    <mergeCell ref="B3:C3"/>
    <mergeCell ref="B4:M4"/>
    <mergeCell ref="K10:P11"/>
    <mergeCell ref="C8:D8"/>
    <mergeCell ref="B10:D11"/>
    <mergeCell ref="E10:J10"/>
    <mergeCell ref="E11:F11"/>
    <mergeCell ref="G11:H11"/>
    <mergeCell ref="I11:J11"/>
    <mergeCell ref="E8:J8"/>
    <mergeCell ref="D3:J3"/>
    <mergeCell ref="J12:J13"/>
    <mergeCell ref="S12:U13"/>
    <mergeCell ref="C12:D13"/>
    <mergeCell ref="AB4:AB7"/>
    <mergeCell ref="B5:N5"/>
    <mergeCell ref="C7:D7"/>
    <mergeCell ref="W7:X7"/>
    <mergeCell ref="Z4:Z7"/>
    <mergeCell ref="AA4:AA7"/>
    <mergeCell ref="E7:J7"/>
    <mergeCell ref="K12:P14"/>
    <mergeCell ref="C14:D14"/>
    <mergeCell ref="J54:L54"/>
    <mergeCell ref="B20:C20"/>
    <mergeCell ref="E20:F20"/>
    <mergeCell ref="K20:M20"/>
    <mergeCell ref="E22:O22"/>
    <mergeCell ref="E24:O24"/>
    <mergeCell ref="E25:O25"/>
    <mergeCell ref="D27:N27"/>
    <mergeCell ref="B2:J2"/>
    <mergeCell ref="Y44:AA44"/>
    <mergeCell ref="W17:X17"/>
    <mergeCell ref="Y17:Z17"/>
    <mergeCell ref="C18:D18"/>
    <mergeCell ref="K18:L18"/>
    <mergeCell ref="C19:D19"/>
    <mergeCell ref="K19:L19"/>
    <mergeCell ref="B16:D17"/>
    <mergeCell ref="E16:O17"/>
    <mergeCell ref="P16:P17"/>
    <mergeCell ref="W8:X8"/>
    <mergeCell ref="S11:U11"/>
    <mergeCell ref="B12:B14"/>
    <mergeCell ref="F12:F13"/>
    <mergeCell ref="H12:H13"/>
  </mergeCells>
  <conditionalFormatting sqref="E22:E23 E26">
    <cfRule type="containsText" dxfId="83" priority="8" operator="containsText" text="Alternativenprüfung notwendig">
      <formula>NOT(ISERROR(SEARCH("Alternativenprüfung notwendig",E22)))</formula>
    </cfRule>
    <cfRule type="containsText" dxfId="82" priority="9" operator="containsText" text="Alternativenprüfung wird empfohlen">
      <formula>NOT(ISERROR(SEARCH("Alternativenprüfung wird empfohlen",E22)))</formula>
    </cfRule>
    <cfRule type="containsText" dxfId="81" priority="10" operator="containsText" text="Alternativenprüfung nicht notwendig">
      <formula>NOT(ISERROR(SEARCH("Alternativenprüfung nicht notwendig",E22)))</formula>
    </cfRule>
  </conditionalFormatting>
  <conditionalFormatting sqref="E24">
    <cfRule type="containsText" dxfId="80" priority="5" operator="containsText" text="Alternativenprüfung notwendig">
      <formula>NOT(ISERROR(SEARCH("Alternativenprüfung notwendig",E24)))</formula>
    </cfRule>
    <cfRule type="containsText" dxfId="79" priority="6" operator="containsText" text="Alternativenprüfung wird empfohlen">
      <formula>NOT(ISERROR(SEARCH("Alternativenprüfung wird empfohlen",E24)))</formula>
    </cfRule>
    <cfRule type="containsText" dxfId="78" priority="7" operator="containsText" text="Alternativenprüfung nicht notwendig">
      <formula>NOT(ISERROR(SEARCH("Alternativenprüfung nicht notwendig",E24)))</formula>
    </cfRule>
  </conditionalFormatting>
  <conditionalFormatting sqref="E48:E51">
    <cfRule type="containsText" dxfId="77" priority="2" operator="containsText" text="Alternativenprüfung notwendig">
      <formula>NOT(ISERROR(SEARCH("Alternativenprüfung notwendig",E48)))</formula>
    </cfRule>
    <cfRule type="containsText" dxfId="76" priority="3" operator="containsText" text="Alternativenprüfung wird empfohlen">
      <formula>NOT(ISERROR(SEARCH("Alternativenprüfung wird empfohlen",E48)))</formula>
    </cfRule>
    <cfRule type="containsText" dxfId="75" priority="4" operator="containsText" text="Alternativenprüfung nicht notwendig">
      <formula>NOT(ISERROR(SEARCH("Alternativenprüfung nicht notwendig",E48)))</formula>
    </cfRule>
  </conditionalFormatting>
  <conditionalFormatting sqref="E22:O22">
    <cfRule type="cellIs" dxfId="74" priority="1" operator="equal">
      <formula>"Alternativenprüfung nicht notwendigerweise erforderlich "</formula>
    </cfRule>
  </conditionalFormatting>
  <pageMargins left="0.7" right="0.7" top="0.78740157499999996" bottom="0.78740157499999996"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6081" r:id="rId3" name="Check Box 1">
              <controlPr defaultSize="0" autoFill="0" autoLine="0" autoPict="0" altText="">
                <anchor moveWithCells="1">
                  <from>
                    <xdr:col>5</xdr:col>
                    <xdr:colOff>106680</xdr:colOff>
                    <xdr:row>11</xdr:row>
                    <xdr:rowOff>137160</xdr:rowOff>
                  </from>
                  <to>
                    <xdr:col>5</xdr:col>
                    <xdr:colOff>297180</xdr:colOff>
                    <xdr:row>12</xdr:row>
                    <xdr:rowOff>137160</xdr:rowOff>
                  </to>
                </anchor>
              </controlPr>
            </control>
          </mc:Choice>
        </mc:AlternateContent>
        <mc:AlternateContent xmlns:mc="http://schemas.openxmlformats.org/markup-compatibility/2006">
          <mc:Choice Requires="x14">
            <control shapeId="46082" r:id="rId4" name="Check Box 2">
              <controlPr defaultSize="0" autoFill="0" autoLine="0" autoPict="0" altText="">
                <anchor moveWithCells="1">
                  <from>
                    <xdr:col>7</xdr:col>
                    <xdr:colOff>106680</xdr:colOff>
                    <xdr:row>11</xdr:row>
                    <xdr:rowOff>137160</xdr:rowOff>
                  </from>
                  <to>
                    <xdr:col>7</xdr:col>
                    <xdr:colOff>297180</xdr:colOff>
                    <xdr:row>12</xdr:row>
                    <xdr:rowOff>137160</xdr:rowOff>
                  </to>
                </anchor>
              </controlPr>
            </control>
          </mc:Choice>
        </mc:AlternateContent>
        <mc:AlternateContent xmlns:mc="http://schemas.openxmlformats.org/markup-compatibility/2006">
          <mc:Choice Requires="x14">
            <control shapeId="46083" r:id="rId5" name="Check Box 3">
              <controlPr defaultSize="0" autoFill="0" autoLine="0" autoPict="0" altText="">
                <anchor moveWithCells="1">
                  <from>
                    <xdr:col>9</xdr:col>
                    <xdr:colOff>106680</xdr:colOff>
                    <xdr:row>11</xdr:row>
                    <xdr:rowOff>121920</xdr:rowOff>
                  </from>
                  <to>
                    <xdr:col>9</xdr:col>
                    <xdr:colOff>297180</xdr:colOff>
                    <xdr:row>12</xdr:row>
                    <xdr:rowOff>144780</xdr:rowOff>
                  </to>
                </anchor>
              </controlPr>
            </control>
          </mc:Choice>
        </mc:AlternateContent>
        <mc:AlternateContent xmlns:mc="http://schemas.openxmlformats.org/markup-compatibility/2006">
          <mc:Choice Requires="x14">
            <control shapeId="46084" r:id="rId6" name="Check Box 4">
              <controlPr defaultSize="0" autoFill="0" autoLine="0" autoPict="0" altText="">
                <anchor moveWithCells="1">
                  <from>
                    <xdr:col>5</xdr:col>
                    <xdr:colOff>114300</xdr:colOff>
                    <xdr:row>17</xdr:row>
                    <xdr:rowOff>175260</xdr:rowOff>
                  </from>
                  <to>
                    <xdr:col>5</xdr:col>
                    <xdr:colOff>304800</xdr:colOff>
                    <xdr:row>17</xdr:row>
                    <xdr:rowOff>868680</xdr:rowOff>
                  </to>
                </anchor>
              </controlPr>
            </control>
          </mc:Choice>
        </mc:AlternateContent>
        <mc:AlternateContent xmlns:mc="http://schemas.openxmlformats.org/markup-compatibility/2006">
          <mc:Choice Requires="x14">
            <control shapeId="46085" r:id="rId7" name="Check Box 5">
              <controlPr defaultSize="0" autoFill="0" autoLine="0" autoPict="0" altText="">
                <anchor moveWithCells="1">
                  <from>
                    <xdr:col>7</xdr:col>
                    <xdr:colOff>106680</xdr:colOff>
                    <xdr:row>17</xdr:row>
                    <xdr:rowOff>175260</xdr:rowOff>
                  </from>
                  <to>
                    <xdr:col>7</xdr:col>
                    <xdr:colOff>297180</xdr:colOff>
                    <xdr:row>17</xdr:row>
                    <xdr:rowOff>899160</xdr:rowOff>
                  </to>
                </anchor>
              </controlPr>
            </control>
          </mc:Choice>
        </mc:AlternateContent>
        <mc:AlternateContent xmlns:mc="http://schemas.openxmlformats.org/markup-compatibility/2006">
          <mc:Choice Requires="x14">
            <control shapeId="46086" r:id="rId8" name="Check Box 6">
              <controlPr defaultSize="0" autoFill="0" autoLine="0" autoPict="0" altText="">
                <anchor moveWithCells="1">
                  <from>
                    <xdr:col>9</xdr:col>
                    <xdr:colOff>106680</xdr:colOff>
                    <xdr:row>17</xdr:row>
                    <xdr:rowOff>175260</xdr:rowOff>
                  </from>
                  <to>
                    <xdr:col>9</xdr:col>
                    <xdr:colOff>297180</xdr:colOff>
                    <xdr:row>17</xdr:row>
                    <xdr:rowOff>899160</xdr:rowOff>
                  </to>
                </anchor>
              </controlPr>
            </control>
          </mc:Choice>
        </mc:AlternateContent>
        <mc:AlternateContent xmlns:mc="http://schemas.openxmlformats.org/markup-compatibility/2006">
          <mc:Choice Requires="x14">
            <control shapeId="46087" r:id="rId9" name="Check Box 7">
              <controlPr defaultSize="0" autoFill="0" autoLine="0" autoPict="0" altText="">
                <anchor moveWithCells="1">
                  <from>
                    <xdr:col>12</xdr:col>
                    <xdr:colOff>106680</xdr:colOff>
                    <xdr:row>17</xdr:row>
                    <xdr:rowOff>175260</xdr:rowOff>
                  </from>
                  <to>
                    <xdr:col>12</xdr:col>
                    <xdr:colOff>297180</xdr:colOff>
                    <xdr:row>17</xdr:row>
                    <xdr:rowOff>883920</xdr:rowOff>
                  </to>
                </anchor>
              </controlPr>
            </control>
          </mc:Choice>
        </mc:AlternateContent>
        <mc:AlternateContent xmlns:mc="http://schemas.openxmlformats.org/markup-compatibility/2006">
          <mc:Choice Requires="x14">
            <control shapeId="46088" r:id="rId10" name="Check Box 8">
              <controlPr defaultSize="0" autoFill="0" autoLine="0" autoPict="0" altText="">
                <anchor moveWithCells="1">
                  <from>
                    <xdr:col>14</xdr:col>
                    <xdr:colOff>106680</xdr:colOff>
                    <xdr:row>17</xdr:row>
                    <xdr:rowOff>175260</xdr:rowOff>
                  </from>
                  <to>
                    <xdr:col>14</xdr:col>
                    <xdr:colOff>297180</xdr:colOff>
                    <xdr:row>17</xdr:row>
                    <xdr:rowOff>876300</xdr:rowOff>
                  </to>
                </anchor>
              </controlPr>
            </control>
          </mc:Choice>
        </mc:AlternateContent>
        <mc:AlternateContent xmlns:mc="http://schemas.openxmlformats.org/markup-compatibility/2006">
          <mc:Choice Requires="x14">
            <control shapeId="46089" r:id="rId11" name="Check Box 9">
              <controlPr defaultSize="0" autoFill="0" autoLine="0" autoPict="0" altText="">
                <anchor moveWithCells="1">
                  <from>
                    <xdr:col>5</xdr:col>
                    <xdr:colOff>106680</xdr:colOff>
                    <xdr:row>18</xdr:row>
                    <xdr:rowOff>175260</xdr:rowOff>
                  </from>
                  <to>
                    <xdr:col>5</xdr:col>
                    <xdr:colOff>297180</xdr:colOff>
                    <xdr:row>18</xdr:row>
                    <xdr:rowOff>906780</xdr:rowOff>
                  </to>
                </anchor>
              </controlPr>
            </control>
          </mc:Choice>
        </mc:AlternateContent>
        <mc:AlternateContent xmlns:mc="http://schemas.openxmlformats.org/markup-compatibility/2006">
          <mc:Choice Requires="x14">
            <control shapeId="46090" r:id="rId12" name="Check Box 10">
              <controlPr defaultSize="0" autoFill="0" autoLine="0" autoPict="0" altText="">
                <anchor moveWithCells="1">
                  <from>
                    <xdr:col>7</xdr:col>
                    <xdr:colOff>106680</xdr:colOff>
                    <xdr:row>18</xdr:row>
                    <xdr:rowOff>175260</xdr:rowOff>
                  </from>
                  <to>
                    <xdr:col>7</xdr:col>
                    <xdr:colOff>297180</xdr:colOff>
                    <xdr:row>18</xdr:row>
                    <xdr:rowOff>899160</xdr:rowOff>
                  </to>
                </anchor>
              </controlPr>
            </control>
          </mc:Choice>
        </mc:AlternateContent>
        <mc:AlternateContent xmlns:mc="http://schemas.openxmlformats.org/markup-compatibility/2006">
          <mc:Choice Requires="x14">
            <control shapeId="46091" r:id="rId13" name="Check Box 11">
              <controlPr defaultSize="0" autoFill="0" autoLine="0" autoPict="0" altText="">
                <anchor moveWithCells="1">
                  <from>
                    <xdr:col>9</xdr:col>
                    <xdr:colOff>106680</xdr:colOff>
                    <xdr:row>18</xdr:row>
                    <xdr:rowOff>175260</xdr:rowOff>
                  </from>
                  <to>
                    <xdr:col>9</xdr:col>
                    <xdr:colOff>297180</xdr:colOff>
                    <xdr:row>18</xdr:row>
                    <xdr:rowOff>914400</xdr:rowOff>
                  </to>
                </anchor>
              </controlPr>
            </control>
          </mc:Choice>
        </mc:AlternateContent>
        <mc:AlternateContent xmlns:mc="http://schemas.openxmlformats.org/markup-compatibility/2006">
          <mc:Choice Requires="x14">
            <control shapeId="46092" r:id="rId14" name="Check Box 12">
              <controlPr defaultSize="0" autoFill="0" autoLine="0" autoPict="0" altText="">
                <anchor moveWithCells="1">
                  <from>
                    <xdr:col>12</xdr:col>
                    <xdr:colOff>106680</xdr:colOff>
                    <xdr:row>18</xdr:row>
                    <xdr:rowOff>175260</xdr:rowOff>
                  </from>
                  <to>
                    <xdr:col>12</xdr:col>
                    <xdr:colOff>297180</xdr:colOff>
                    <xdr:row>18</xdr:row>
                    <xdr:rowOff>922020</xdr:rowOff>
                  </to>
                </anchor>
              </controlPr>
            </control>
          </mc:Choice>
        </mc:AlternateContent>
        <mc:AlternateContent xmlns:mc="http://schemas.openxmlformats.org/markup-compatibility/2006">
          <mc:Choice Requires="x14">
            <control shapeId="46093" r:id="rId15" name="Check Box 13">
              <controlPr defaultSize="0" autoFill="0" autoLine="0" autoPict="0" altText="">
                <anchor moveWithCells="1">
                  <from>
                    <xdr:col>14</xdr:col>
                    <xdr:colOff>106680</xdr:colOff>
                    <xdr:row>18</xdr:row>
                    <xdr:rowOff>175260</xdr:rowOff>
                  </from>
                  <to>
                    <xdr:col>14</xdr:col>
                    <xdr:colOff>297180</xdr:colOff>
                    <xdr:row>18</xdr:row>
                    <xdr:rowOff>899160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B1:AN162"/>
  <sheetViews>
    <sheetView showGridLines="0" zoomScale="90" zoomScaleNormal="90" workbookViewId="0">
      <selection activeCell="AQ14" sqref="AQ14"/>
    </sheetView>
  </sheetViews>
  <sheetFormatPr baseColWidth="10" defaultRowHeight="14.4"/>
  <cols>
    <col min="1" max="1" width="2.33203125" customWidth="1"/>
    <col min="2" max="2" width="6" customWidth="1"/>
    <col min="3" max="3" width="51.6640625" customWidth="1"/>
    <col min="4" max="4" width="3" customWidth="1"/>
    <col min="5" max="5" width="25.6640625" customWidth="1"/>
    <col min="6" max="6" width="5.6640625" customWidth="1"/>
    <col min="7" max="7" width="25.6640625" customWidth="1"/>
    <col min="8" max="8" width="5.6640625" customWidth="1"/>
    <col min="9" max="9" width="25.6640625" customWidth="1"/>
    <col min="10" max="10" width="5.6640625" customWidth="1"/>
    <col min="11" max="12" width="13.33203125" customWidth="1"/>
    <col min="13" max="13" width="5.6640625" customWidth="1"/>
    <col min="14" max="14" width="25.6640625" customWidth="1"/>
    <col min="15" max="15" width="5.6640625" customWidth="1"/>
    <col min="16" max="16" width="41" customWidth="1"/>
    <col min="17" max="17" width="41" style="50" customWidth="1"/>
    <col min="18" max="22" width="13.33203125" style="25" customWidth="1"/>
    <col min="23" max="23" width="11.5546875" style="25"/>
    <col min="24" max="27" width="11.5546875" style="25" bestFit="1" customWidth="1"/>
    <col min="28" max="28" width="25.44140625" style="25" customWidth="1"/>
    <col min="29" max="33" width="11.5546875" style="25" bestFit="1" customWidth="1"/>
    <col min="34" max="34" width="12.33203125" style="25" bestFit="1" customWidth="1"/>
    <col min="35" max="35" width="11.5546875" style="25" bestFit="1" customWidth="1"/>
    <col min="36" max="39" width="11.5546875" style="25"/>
  </cols>
  <sheetData>
    <row r="1" spans="2:40" ht="21">
      <c r="B1" s="47" t="s">
        <v>67</v>
      </c>
    </row>
    <row r="2" spans="2:40" s="31" customFormat="1" ht="43.95" customHeight="1">
      <c r="B2" s="411" t="s">
        <v>256</v>
      </c>
      <c r="C2" s="411"/>
      <c r="D2" s="411"/>
      <c r="E2" s="411"/>
      <c r="F2" s="411"/>
      <c r="G2" s="411"/>
      <c r="H2" s="411"/>
      <c r="I2" s="411"/>
      <c r="J2" s="411"/>
      <c r="P2" s="32"/>
      <c r="Q2" s="80"/>
      <c r="R2" s="291"/>
      <c r="S2" s="291"/>
      <c r="T2" s="291"/>
      <c r="U2" s="291"/>
      <c r="V2" s="291"/>
      <c r="W2" s="291"/>
      <c r="X2" s="292"/>
      <c r="Y2" s="292"/>
      <c r="Z2" s="292"/>
      <c r="AA2" s="292"/>
      <c r="AB2" s="292"/>
      <c r="AC2" s="292"/>
      <c r="AD2" s="292"/>
      <c r="AE2" s="292"/>
      <c r="AF2" s="292"/>
      <c r="AG2" s="292"/>
      <c r="AH2" s="292"/>
      <c r="AI2" s="292"/>
      <c r="AJ2" s="292"/>
      <c r="AK2" s="292"/>
      <c r="AL2" s="292"/>
      <c r="AM2" s="292"/>
    </row>
    <row r="3" spans="2:40" ht="27" customHeight="1">
      <c r="B3" s="423" t="s">
        <v>251</v>
      </c>
      <c r="C3" s="423"/>
      <c r="D3" s="410"/>
      <c r="E3" s="410"/>
      <c r="F3" s="410"/>
      <c r="G3" s="410"/>
      <c r="H3" s="410"/>
      <c r="I3" s="410"/>
      <c r="J3" s="410"/>
      <c r="P3" s="2"/>
      <c r="Q3" s="55"/>
      <c r="R3" s="24"/>
      <c r="S3" s="24"/>
      <c r="T3" s="24"/>
      <c r="U3" s="24"/>
      <c r="V3" s="24"/>
      <c r="W3" s="24"/>
      <c r="X3" s="24"/>
      <c r="Y3" s="24"/>
      <c r="Z3" s="24"/>
      <c r="AA3" s="293"/>
      <c r="AB3" s="281"/>
      <c r="AC3" s="281"/>
      <c r="AD3" s="24"/>
      <c r="AE3" s="24"/>
      <c r="AF3" s="24"/>
      <c r="AG3" s="24"/>
      <c r="AH3" s="24"/>
      <c r="AI3" s="24"/>
      <c r="AJ3" s="24"/>
    </row>
    <row r="4" spans="2:40" s="3" customFormat="1" ht="10.199999999999999" customHeight="1">
      <c r="B4" s="425" t="s">
        <v>90</v>
      </c>
      <c r="C4" s="425"/>
      <c r="D4" s="425"/>
      <c r="E4" s="425"/>
      <c r="F4" s="425"/>
      <c r="G4" s="425"/>
      <c r="H4" s="425"/>
      <c r="I4" s="425"/>
      <c r="J4" s="425"/>
      <c r="K4" s="425"/>
      <c r="L4" s="425"/>
      <c r="M4" s="425"/>
      <c r="N4" s="16"/>
      <c r="O4" s="16"/>
      <c r="P4" s="16"/>
      <c r="Q4" s="55"/>
      <c r="R4" s="24"/>
      <c r="S4" s="24"/>
      <c r="T4" s="24"/>
      <c r="U4" s="24"/>
      <c r="V4" s="24"/>
      <c r="W4" s="24"/>
      <c r="X4" s="24"/>
      <c r="Y4" s="25"/>
      <c r="Z4" s="25"/>
      <c r="AA4" s="460"/>
      <c r="AB4" s="460"/>
      <c r="AC4" s="460"/>
      <c r="AD4" s="25"/>
      <c r="AE4" s="25"/>
      <c r="AF4" s="25"/>
      <c r="AG4" s="25"/>
      <c r="AH4" s="25"/>
      <c r="AI4" s="25"/>
      <c r="AJ4" s="25"/>
      <c r="AK4" s="25"/>
      <c r="AL4" s="25"/>
      <c r="AM4" s="25"/>
    </row>
    <row r="5" spans="2:40" ht="154.80000000000001" customHeight="1">
      <c r="B5" s="425" t="s">
        <v>312</v>
      </c>
      <c r="C5" s="425"/>
      <c r="D5" s="425"/>
      <c r="E5" s="425"/>
      <c r="F5" s="425"/>
      <c r="G5" s="425"/>
      <c r="H5" s="425"/>
      <c r="I5" s="425"/>
      <c r="J5" s="425"/>
      <c r="K5" s="425"/>
      <c r="L5" s="425"/>
      <c r="M5" s="425"/>
      <c r="N5" s="425"/>
      <c r="P5" s="2"/>
      <c r="Q5" s="55"/>
      <c r="R5" s="24"/>
      <c r="S5" s="24"/>
      <c r="T5" s="24"/>
      <c r="U5" s="24"/>
      <c r="V5" s="24"/>
      <c r="W5" s="54"/>
      <c r="X5" s="294"/>
      <c r="Y5" s="125"/>
      <c r="Z5" s="125"/>
      <c r="AA5" s="460"/>
      <c r="AB5" s="460"/>
      <c r="AC5" s="460"/>
      <c r="AD5" s="24"/>
      <c r="AE5" s="24"/>
    </row>
    <row r="6" spans="2:40" ht="10.199999999999999" customHeight="1">
      <c r="B6" s="147"/>
      <c r="C6" s="147"/>
      <c r="D6" s="147"/>
      <c r="E6" s="147"/>
      <c r="F6" s="147"/>
      <c r="G6" s="147"/>
      <c r="H6" s="147"/>
      <c r="I6" s="2"/>
      <c r="J6" s="2"/>
      <c r="K6" s="2"/>
      <c r="L6" s="2"/>
      <c r="M6" s="2"/>
      <c r="P6" s="2"/>
      <c r="Q6" s="55"/>
      <c r="R6" s="24"/>
      <c r="S6" s="24"/>
      <c r="T6" s="24"/>
      <c r="U6" s="24"/>
      <c r="V6" s="24"/>
      <c r="W6" s="54"/>
      <c r="X6" s="24"/>
      <c r="Y6" s="24"/>
      <c r="Z6" s="24"/>
      <c r="AA6" s="460"/>
      <c r="AB6" s="460"/>
      <c r="AC6" s="460"/>
      <c r="AD6" s="125"/>
      <c r="AE6" s="125"/>
      <c r="AF6" s="125"/>
      <c r="AG6" s="24"/>
      <c r="AH6" s="24"/>
      <c r="AI6" s="24"/>
      <c r="AJ6" s="24"/>
      <c r="AN6" s="17"/>
    </row>
    <row r="7" spans="2:40" ht="15.6" customHeight="1">
      <c r="B7" s="109"/>
      <c r="C7" s="417"/>
      <c r="D7" s="418"/>
      <c r="E7" s="415" t="s">
        <v>51</v>
      </c>
      <c r="F7" s="415"/>
      <c r="G7" s="415"/>
      <c r="H7" s="415"/>
      <c r="I7" s="415"/>
      <c r="J7" s="415"/>
      <c r="K7" s="18"/>
      <c r="L7" s="18"/>
      <c r="M7" s="18"/>
      <c r="N7" s="1"/>
      <c r="P7" s="2"/>
      <c r="Q7" s="55"/>
      <c r="R7" s="24"/>
      <c r="S7" s="24"/>
      <c r="T7" s="24"/>
      <c r="U7" s="24"/>
      <c r="V7" s="24"/>
      <c r="W7" s="54"/>
      <c r="X7" s="477"/>
      <c r="Y7" s="477"/>
      <c r="Z7" s="24"/>
      <c r="AA7" s="460"/>
      <c r="AB7" s="460"/>
      <c r="AC7" s="460"/>
      <c r="AD7" s="24" t="s">
        <v>26</v>
      </c>
      <c r="AE7" s="24" t="s">
        <v>24</v>
      </c>
      <c r="AF7" s="24" t="s">
        <v>25</v>
      </c>
      <c r="AG7" s="24"/>
      <c r="AH7" s="24"/>
      <c r="AI7" s="24"/>
      <c r="AJ7" s="24"/>
      <c r="AN7" s="17"/>
    </row>
    <row r="8" spans="2:40" ht="30" customHeight="1">
      <c r="B8" s="39" t="s">
        <v>1</v>
      </c>
      <c r="C8" s="498" t="s">
        <v>69</v>
      </c>
      <c r="D8" s="499"/>
      <c r="E8" s="479"/>
      <c r="F8" s="480"/>
      <c r="G8" s="480"/>
      <c r="H8" s="480"/>
      <c r="I8" s="480"/>
      <c r="J8" s="481"/>
      <c r="K8" s="18"/>
      <c r="L8" s="18"/>
      <c r="M8" s="18"/>
      <c r="N8" s="18"/>
      <c r="O8" s="18"/>
      <c r="P8" s="18"/>
      <c r="Q8" s="84"/>
      <c r="R8" s="295"/>
      <c r="S8" s="295"/>
      <c r="T8" s="295"/>
      <c r="U8" s="295"/>
      <c r="V8" s="295"/>
      <c r="W8" s="54"/>
      <c r="X8" s="478"/>
      <c r="Y8" s="478"/>
      <c r="Z8" s="186"/>
      <c r="AA8" s="296">
        <f>E8*10</f>
        <v>0</v>
      </c>
      <c r="AB8" s="297"/>
      <c r="AC8" s="186"/>
      <c r="AD8" s="186">
        <f>AH8*AA8</f>
        <v>0</v>
      </c>
      <c r="AE8" s="186">
        <f>AI8*AA8</f>
        <v>0</v>
      </c>
      <c r="AF8" s="186">
        <f>AI8*AA8</f>
        <v>0</v>
      </c>
      <c r="AG8" s="24"/>
      <c r="AH8" s="24">
        <f>10/1650000</f>
        <v>6.060606060606061E-6</v>
      </c>
      <c r="AI8" s="24">
        <f>400/1650000</f>
        <v>2.4242424242424242E-4</v>
      </c>
      <c r="AJ8" s="24"/>
      <c r="AN8" s="17"/>
    </row>
    <row r="9" spans="2:40" ht="10.199999999999999" customHeight="1">
      <c r="P9" s="2"/>
      <c r="Q9" s="55"/>
      <c r="R9" s="24"/>
      <c r="S9" s="24"/>
      <c r="T9" s="24"/>
      <c r="U9" s="24"/>
      <c r="V9" s="24"/>
      <c r="W9" s="54"/>
      <c r="X9" s="24"/>
      <c r="Y9" s="24"/>
      <c r="Z9" s="24"/>
      <c r="AA9" s="24"/>
      <c r="AB9" s="24"/>
      <c r="AC9" s="24"/>
      <c r="AD9" s="24">
        <f>IF(AH8*AA8&lt;0.2,0,IF(AH8*AA8&lt;1,1,ROUND(AH8*AA8,0)))</f>
        <v>0</v>
      </c>
      <c r="AE9" s="24">
        <f>ROUND(AI8*AA8/10,0)*10</f>
        <v>0</v>
      </c>
      <c r="AF9" s="24"/>
      <c r="AG9" s="24"/>
      <c r="AH9" s="24"/>
      <c r="AI9" s="24"/>
      <c r="AJ9" s="24"/>
      <c r="AN9" s="17"/>
    </row>
    <row r="10" spans="2:40" ht="18" customHeight="1">
      <c r="B10" s="492" t="s">
        <v>57</v>
      </c>
      <c r="C10" s="492"/>
      <c r="D10" s="493"/>
      <c r="E10" s="415" t="s">
        <v>10</v>
      </c>
      <c r="F10" s="415"/>
      <c r="G10" s="415"/>
      <c r="H10" s="415"/>
      <c r="I10" s="415"/>
      <c r="J10" s="415"/>
      <c r="K10" s="467" t="s">
        <v>19</v>
      </c>
      <c r="L10" s="538"/>
      <c r="M10" s="538"/>
      <c r="N10" s="538"/>
      <c r="O10" s="538"/>
      <c r="P10" s="469"/>
      <c r="Q10" s="52"/>
      <c r="R10" s="299"/>
      <c r="S10" s="299"/>
      <c r="T10" s="299"/>
      <c r="U10" s="299"/>
      <c r="V10" s="299"/>
      <c r="W10" s="300"/>
      <c r="X10" s="24"/>
      <c r="Y10" s="24"/>
      <c r="Z10" s="24"/>
      <c r="AA10" s="24"/>
      <c r="AB10" s="24"/>
      <c r="AC10" s="24"/>
      <c r="AD10" s="24"/>
      <c r="AE10" s="24"/>
      <c r="AF10" s="24"/>
      <c r="AG10" s="24"/>
      <c r="AH10" s="24"/>
      <c r="AI10" s="24"/>
      <c r="AJ10" s="24"/>
      <c r="AN10" s="17"/>
    </row>
    <row r="11" spans="2:40" ht="14.4" customHeight="1">
      <c r="B11" s="495"/>
      <c r="C11" s="495"/>
      <c r="D11" s="496"/>
      <c r="E11" s="463" t="s">
        <v>39</v>
      </c>
      <c r="F11" s="464"/>
      <c r="G11" s="463" t="s">
        <v>40</v>
      </c>
      <c r="H11" s="464"/>
      <c r="I11" s="463" t="s">
        <v>41</v>
      </c>
      <c r="J11" s="464"/>
      <c r="K11" s="470"/>
      <c r="L11" s="471"/>
      <c r="M11" s="471"/>
      <c r="N11" s="471"/>
      <c r="O11" s="471"/>
      <c r="P11" s="472"/>
      <c r="Q11" s="52"/>
      <c r="R11" s="299"/>
      <c r="S11" s="500" t="s">
        <v>121</v>
      </c>
      <c r="T11" s="500"/>
      <c r="U11" s="500"/>
      <c r="V11" s="299"/>
      <c r="W11" s="290"/>
      <c r="X11" s="24"/>
      <c r="Y11" s="24"/>
      <c r="Z11" s="24"/>
      <c r="AA11" s="24"/>
      <c r="AB11" s="24"/>
      <c r="AC11" s="24"/>
      <c r="AD11" s="24"/>
      <c r="AE11" s="24"/>
      <c r="AF11" s="24"/>
      <c r="AG11" s="24"/>
      <c r="AH11" s="24"/>
      <c r="AI11" s="24"/>
      <c r="AJ11" s="24"/>
      <c r="AN11" s="17"/>
    </row>
    <row r="12" spans="2:40" ht="55.2" customHeight="1">
      <c r="B12" s="536" t="s">
        <v>2</v>
      </c>
      <c r="C12" s="523" t="s">
        <v>94</v>
      </c>
      <c r="D12" s="488"/>
      <c r="E12" s="19" t="s">
        <v>48</v>
      </c>
      <c r="F12" s="475"/>
      <c r="G12" s="19" t="s">
        <v>49</v>
      </c>
      <c r="H12" s="475"/>
      <c r="I12" s="19" t="s">
        <v>50</v>
      </c>
      <c r="J12" s="475"/>
      <c r="K12" s="502"/>
      <c r="L12" s="503"/>
      <c r="M12" s="503"/>
      <c r="N12" s="503"/>
      <c r="O12" s="503"/>
      <c r="P12" s="504"/>
      <c r="Q12" s="70"/>
      <c r="R12" s="130"/>
      <c r="S12" s="478" t="str">
        <f>IF(AA12=1,1,IF(AB12=2,2,IF(AC12=3,3,"")))</f>
        <v/>
      </c>
      <c r="T12" s="478"/>
      <c r="U12" s="478"/>
      <c r="V12" s="130"/>
      <c r="W12" s="26" t="str">
        <f>IF(X12=FALSE,IF(Y12=FALSE,IF(Z12=TRUE,3,""),2),1)</f>
        <v/>
      </c>
      <c r="X12" s="302" t="b">
        <v>0</v>
      </c>
      <c r="Y12" s="302" t="b">
        <v>0</v>
      </c>
      <c r="Z12" s="302" t="b">
        <v>0</v>
      </c>
      <c r="AA12" s="26" t="str">
        <f>IF(X12=FALSE,"",1)</f>
        <v/>
      </c>
      <c r="AB12" s="26" t="str">
        <f>IF(Y12=FALSE,"",2)</f>
        <v/>
      </c>
      <c r="AC12" s="26" t="str">
        <f>IF(Z12=FALSE,"",3)</f>
        <v/>
      </c>
      <c r="AD12" s="24"/>
      <c r="AE12" s="24"/>
      <c r="AF12" s="24"/>
      <c r="AG12" s="24"/>
      <c r="AH12" s="24"/>
      <c r="AI12" s="24"/>
      <c r="AJ12" s="24"/>
      <c r="AN12" s="17"/>
    </row>
    <row r="13" spans="2:40" ht="15" customHeight="1">
      <c r="B13" s="537"/>
      <c r="C13" s="524"/>
      <c r="D13" s="525"/>
      <c r="E13" s="20">
        <f>AD9</f>
        <v>0</v>
      </c>
      <c r="F13" s="526"/>
      <c r="G13" s="20">
        <f>AE9</f>
        <v>0</v>
      </c>
      <c r="H13" s="526"/>
      <c r="I13" s="20">
        <f>G13</f>
        <v>0</v>
      </c>
      <c r="J13" s="526"/>
      <c r="K13" s="508"/>
      <c r="L13" s="509"/>
      <c r="M13" s="509"/>
      <c r="N13" s="509"/>
      <c r="O13" s="509"/>
      <c r="P13" s="510"/>
      <c r="Q13" s="70"/>
      <c r="R13" s="130"/>
      <c r="S13" s="478"/>
      <c r="T13" s="478"/>
      <c r="U13" s="478"/>
      <c r="V13" s="130"/>
      <c r="W13" s="290"/>
      <c r="X13" s="303"/>
      <c r="Y13" s="303"/>
      <c r="Z13" s="303"/>
      <c r="AA13" s="26"/>
      <c r="AB13" s="26"/>
      <c r="AC13" s="26"/>
      <c r="AD13" s="24"/>
      <c r="AE13" s="24"/>
      <c r="AF13" s="24"/>
      <c r="AG13" s="24"/>
      <c r="AH13" s="24"/>
      <c r="AI13" s="24"/>
      <c r="AJ13" s="24"/>
      <c r="AN13" s="17"/>
    </row>
    <row r="14" spans="2:40" ht="10.199999999999999" customHeight="1">
      <c r="E14" s="22"/>
      <c r="P14" s="2"/>
      <c r="Q14" s="55"/>
      <c r="R14" s="24"/>
      <c r="S14" s="24"/>
      <c r="T14" s="24"/>
      <c r="U14" s="24"/>
      <c r="V14" s="24"/>
      <c r="W14" s="301"/>
      <c r="X14" s="24"/>
      <c r="Y14" s="24"/>
      <c r="Z14" s="24"/>
      <c r="AA14" s="24"/>
      <c r="AB14" s="24"/>
      <c r="AC14" s="24"/>
      <c r="AD14" s="24"/>
      <c r="AE14" s="24"/>
      <c r="AF14" s="24"/>
      <c r="AG14" s="24"/>
      <c r="AH14" s="24"/>
      <c r="AI14" s="24"/>
      <c r="AJ14" s="24"/>
      <c r="AN14" s="17"/>
    </row>
    <row r="15" spans="2:40" ht="15.6">
      <c r="B15" s="491" t="s">
        <v>111</v>
      </c>
      <c r="C15" s="492"/>
      <c r="D15" s="493"/>
      <c r="E15" s="467" t="s">
        <v>10</v>
      </c>
      <c r="F15" s="538"/>
      <c r="G15" s="538"/>
      <c r="H15" s="538"/>
      <c r="I15" s="538"/>
      <c r="J15" s="538"/>
      <c r="K15" s="465" t="s">
        <v>27</v>
      </c>
      <c r="L15" s="465"/>
      <c r="M15" s="465"/>
      <c r="N15" s="465"/>
      <c r="O15" s="465"/>
      <c r="P15" s="465"/>
      <c r="Q15" s="90"/>
      <c r="R15" s="304"/>
      <c r="S15" s="304"/>
      <c r="T15" s="304"/>
      <c r="U15" s="304"/>
      <c r="V15" s="304"/>
      <c r="W15" s="314"/>
      <c r="X15" s="24"/>
      <c r="Y15" s="24"/>
      <c r="Z15" s="24"/>
      <c r="AA15" s="24"/>
      <c r="AB15" s="24"/>
      <c r="AC15" s="24"/>
      <c r="AD15" s="24"/>
      <c r="AE15" s="24"/>
      <c r="AF15" s="24"/>
      <c r="AG15" s="24"/>
      <c r="AH15" s="24"/>
      <c r="AI15" s="24"/>
      <c r="AJ15" s="24"/>
      <c r="AN15" s="17"/>
    </row>
    <row r="16" spans="2:40" ht="15.6" customHeight="1">
      <c r="B16" s="494"/>
      <c r="C16" s="495"/>
      <c r="D16" s="496"/>
      <c r="E16" s="470"/>
      <c r="F16" s="471"/>
      <c r="G16" s="471"/>
      <c r="H16" s="471"/>
      <c r="I16" s="471"/>
      <c r="J16" s="471"/>
      <c r="K16" s="465"/>
      <c r="L16" s="465"/>
      <c r="M16" s="465"/>
      <c r="N16" s="465"/>
      <c r="O16" s="465"/>
      <c r="P16" s="465"/>
      <c r="Q16" s="90"/>
      <c r="R16" s="304"/>
      <c r="S16" s="304"/>
      <c r="T16" s="304"/>
      <c r="U16" s="304"/>
      <c r="V16" s="304"/>
      <c r="W16" s="318"/>
      <c r="X16" s="466"/>
      <c r="Y16" s="466"/>
      <c r="Z16" s="466"/>
      <c r="AA16" s="466"/>
      <c r="AB16" s="306"/>
      <c r="AC16" s="186"/>
      <c r="AD16" s="186"/>
      <c r="AE16" s="186"/>
      <c r="AF16" s="186"/>
      <c r="AG16" s="186"/>
      <c r="AH16" s="24"/>
      <c r="AI16" s="24"/>
      <c r="AJ16" s="24"/>
      <c r="AN16" s="17"/>
    </row>
    <row r="17" spans="2:40" ht="79.95" customHeight="1">
      <c r="B17" s="39" t="s">
        <v>3</v>
      </c>
      <c r="C17" s="535" t="s">
        <v>109</v>
      </c>
      <c r="D17" s="535"/>
      <c r="E17" s="171" t="s">
        <v>108</v>
      </c>
      <c r="F17" s="76"/>
      <c r="G17" s="153" t="s">
        <v>56</v>
      </c>
      <c r="H17" s="76"/>
      <c r="I17" s="171" t="s">
        <v>107</v>
      </c>
      <c r="J17" s="76"/>
      <c r="K17" s="528"/>
      <c r="L17" s="529"/>
      <c r="M17" s="529"/>
      <c r="N17" s="529"/>
      <c r="O17" s="529"/>
      <c r="P17" s="530"/>
      <c r="Q17" s="93"/>
      <c r="R17" s="302"/>
      <c r="S17" s="302"/>
      <c r="T17" s="302"/>
      <c r="U17" s="302"/>
      <c r="V17" s="302"/>
      <c r="W17" s="26" t="str">
        <f>IF(X17=FALSE,IF(Y17=FALSE,IF(Z17=FALSE,"",1),0),-1)</f>
        <v/>
      </c>
      <c r="X17" s="307" t="b">
        <v>0</v>
      </c>
      <c r="Y17" s="307" t="b">
        <v>0</v>
      </c>
      <c r="Z17" s="307" t="b">
        <v>0</v>
      </c>
      <c r="AA17" s="24"/>
      <c r="AB17" s="24"/>
      <c r="AC17" s="26" t="str">
        <f>IF(X17=FALSE,"",-2)</f>
        <v/>
      </c>
      <c r="AD17" s="26" t="str">
        <f>IF(Y17=FALSE,"",-1)</f>
        <v/>
      </c>
      <c r="AE17" s="26" t="str">
        <f>IF(Z17=FALSE,"",0)</f>
        <v/>
      </c>
      <c r="AF17" s="26" t="str">
        <f>IF(AA17=FALSE,"",1)</f>
        <v/>
      </c>
      <c r="AG17" s="26" t="str">
        <f>IF(AB17=FALSE,"",2)</f>
        <v/>
      </c>
      <c r="AN17" s="17"/>
    </row>
    <row r="18" spans="2:40" s="2" customFormat="1" ht="10.199999999999999" customHeight="1">
      <c r="B18" s="65"/>
      <c r="C18" s="162"/>
      <c r="D18" s="162"/>
      <c r="E18" s="164"/>
      <c r="F18" s="165"/>
      <c r="G18" s="164"/>
      <c r="H18" s="165"/>
      <c r="I18" s="164"/>
      <c r="J18" s="165"/>
      <c r="K18" s="164"/>
      <c r="L18" s="164"/>
      <c r="M18" s="165"/>
      <c r="N18" s="164"/>
      <c r="O18" s="165"/>
      <c r="P18" s="166"/>
      <c r="Q18" s="93"/>
      <c r="R18" s="302"/>
      <c r="S18" s="302"/>
      <c r="T18" s="302"/>
      <c r="U18" s="302"/>
      <c r="V18" s="302"/>
      <c r="W18" s="26"/>
      <c r="X18" s="307"/>
      <c r="Y18" s="307"/>
      <c r="Z18" s="307"/>
      <c r="AA18" s="24"/>
      <c r="AB18" s="24"/>
      <c r="AC18" s="26"/>
      <c r="AD18" s="26"/>
      <c r="AE18" s="26"/>
      <c r="AF18" s="26"/>
      <c r="AG18" s="26"/>
      <c r="AH18" s="24"/>
      <c r="AI18" s="24"/>
      <c r="AJ18" s="24"/>
      <c r="AK18" s="24"/>
      <c r="AL18" s="24"/>
      <c r="AM18" s="24"/>
      <c r="AN18" s="16"/>
    </row>
    <row r="19" spans="2:40" ht="15.6">
      <c r="B19" s="491" t="s">
        <v>112</v>
      </c>
      <c r="C19" s="492"/>
      <c r="D19" s="493"/>
      <c r="E19" s="454" t="s">
        <v>10</v>
      </c>
      <c r="F19" s="454"/>
      <c r="G19" s="454"/>
      <c r="H19" s="454"/>
      <c r="I19" s="454"/>
      <c r="J19" s="454"/>
      <c r="K19" s="531" t="s">
        <v>27</v>
      </c>
      <c r="L19" s="531"/>
      <c r="M19" s="531"/>
      <c r="N19" s="531"/>
      <c r="O19" s="531"/>
      <c r="P19" s="532"/>
      <c r="Q19" s="90"/>
      <c r="R19" s="304"/>
      <c r="S19" s="304"/>
      <c r="T19" s="304"/>
      <c r="U19" s="304"/>
      <c r="V19" s="304"/>
      <c r="W19" s="301"/>
      <c r="X19" s="24"/>
      <c r="Y19" s="24"/>
      <c r="Z19" s="24"/>
      <c r="AA19" s="24"/>
      <c r="AB19" s="24"/>
      <c r="AC19" s="24"/>
      <c r="AD19" s="24"/>
      <c r="AE19" s="24"/>
      <c r="AF19" s="24"/>
      <c r="AG19" s="24"/>
      <c r="AH19" s="24"/>
      <c r="AI19" s="24"/>
      <c r="AJ19" s="24"/>
      <c r="AN19" s="17"/>
    </row>
    <row r="20" spans="2:40" ht="15.6" customHeight="1">
      <c r="B20" s="494"/>
      <c r="C20" s="495"/>
      <c r="D20" s="496"/>
      <c r="E20" s="454"/>
      <c r="F20" s="454"/>
      <c r="G20" s="454"/>
      <c r="H20" s="454"/>
      <c r="I20" s="454"/>
      <c r="J20" s="454"/>
      <c r="K20" s="533"/>
      <c r="L20" s="533"/>
      <c r="M20" s="533"/>
      <c r="N20" s="533"/>
      <c r="O20" s="533"/>
      <c r="P20" s="534"/>
      <c r="Q20" s="90"/>
      <c r="R20" s="304"/>
      <c r="S20" s="304"/>
      <c r="T20" s="304"/>
      <c r="U20" s="304"/>
      <c r="V20" s="304"/>
      <c r="W20" s="305"/>
      <c r="X20" s="466"/>
      <c r="Y20" s="466"/>
      <c r="Z20" s="466"/>
      <c r="AA20" s="466"/>
      <c r="AB20" s="306"/>
      <c r="AC20" s="186"/>
      <c r="AD20" s="186"/>
      <c r="AE20" s="186"/>
      <c r="AF20" s="186"/>
      <c r="AG20" s="186"/>
      <c r="AH20" s="24"/>
      <c r="AI20" s="24"/>
      <c r="AJ20" s="24"/>
      <c r="AN20" s="17"/>
    </row>
    <row r="21" spans="2:40" ht="79.95" customHeight="1">
      <c r="B21" s="39" t="s">
        <v>4</v>
      </c>
      <c r="C21" s="498" t="s">
        <v>105</v>
      </c>
      <c r="D21" s="499"/>
      <c r="E21" s="153" t="s">
        <v>187</v>
      </c>
      <c r="F21" s="76"/>
      <c r="G21" s="153" t="s">
        <v>56</v>
      </c>
      <c r="H21" s="76"/>
      <c r="I21" s="153" t="s">
        <v>186</v>
      </c>
      <c r="J21" s="76"/>
      <c r="K21" s="528"/>
      <c r="L21" s="529"/>
      <c r="M21" s="529"/>
      <c r="N21" s="529"/>
      <c r="O21" s="529"/>
      <c r="P21" s="530"/>
      <c r="Q21" s="93"/>
      <c r="R21" s="302"/>
      <c r="S21" s="302"/>
      <c r="T21" s="302"/>
      <c r="U21" s="302"/>
      <c r="V21" s="302"/>
      <c r="W21" s="26" t="str">
        <f>IF(X21=FALSE,IF(Y21=FALSE,IF(Z21=FALSE,"",1),0),-1)</f>
        <v/>
      </c>
      <c r="X21" s="307" t="b">
        <v>0</v>
      </c>
      <c r="Y21" s="307" t="b">
        <v>0</v>
      </c>
      <c r="Z21" s="307" t="b">
        <v>0</v>
      </c>
      <c r="AA21" s="307"/>
      <c r="AB21" s="308"/>
      <c r="AC21" s="26"/>
      <c r="AD21" s="26"/>
      <c r="AE21" s="26"/>
      <c r="AF21" s="26"/>
      <c r="AG21" s="26"/>
      <c r="AN21" s="17"/>
    </row>
    <row r="22" spans="2:40" ht="79.95" customHeight="1">
      <c r="B22" s="39" t="s">
        <v>5</v>
      </c>
      <c r="C22" s="498" t="s">
        <v>106</v>
      </c>
      <c r="D22" s="499"/>
      <c r="E22" s="150" t="s">
        <v>188</v>
      </c>
      <c r="F22" s="76"/>
      <c r="G22" s="153" t="s">
        <v>56</v>
      </c>
      <c r="H22" s="76"/>
      <c r="I22" s="150" t="s">
        <v>189</v>
      </c>
      <c r="J22" s="76"/>
      <c r="K22" s="528"/>
      <c r="L22" s="529"/>
      <c r="M22" s="529"/>
      <c r="N22" s="529"/>
      <c r="O22" s="529"/>
      <c r="P22" s="530"/>
      <c r="Q22" s="96"/>
      <c r="R22" s="309"/>
      <c r="S22" s="309"/>
      <c r="T22" s="309"/>
      <c r="U22" s="309"/>
      <c r="V22" s="309"/>
      <c r="W22" s="26" t="str">
        <f>IF(X22=FALSE,IF(Y22=FALSE,IF(Z22=FALSE,"",1),0),-1)</f>
        <v/>
      </c>
      <c r="X22" s="307" t="b">
        <v>0</v>
      </c>
      <c r="Y22" s="307" t="b">
        <v>0</v>
      </c>
      <c r="Z22" s="307" t="b">
        <v>0</v>
      </c>
      <c r="AA22" s="307"/>
      <c r="AB22" s="308"/>
      <c r="AC22" s="26" t="str">
        <f>IF(X22=FALSE,"",-2)</f>
        <v/>
      </c>
      <c r="AD22" s="26" t="str">
        <f>IF(Y22=FALSE,"",-1)</f>
        <v/>
      </c>
      <c r="AE22" s="26" t="str">
        <f>IF(Z22=FALSE,"",0)</f>
        <v/>
      </c>
      <c r="AF22" s="26" t="str">
        <f>IF(AA22=FALSE,"",1)</f>
        <v/>
      </c>
      <c r="AG22" s="26" t="str">
        <f>IF(AB22=FALSE,"",2)</f>
        <v/>
      </c>
      <c r="AN22" s="17"/>
    </row>
    <row r="23" spans="2:40" s="2" customFormat="1" ht="10.199999999999999" customHeight="1">
      <c r="B23" s="65"/>
      <c r="C23" s="173"/>
      <c r="D23" s="173"/>
      <c r="E23" s="170"/>
      <c r="F23" s="165"/>
      <c r="G23" s="170"/>
      <c r="H23" s="165"/>
      <c r="I23" s="170"/>
      <c r="J23" s="165"/>
      <c r="K23" s="170"/>
      <c r="L23" s="170"/>
      <c r="M23" s="165"/>
      <c r="N23" s="170"/>
      <c r="O23" s="165"/>
      <c r="P23" s="166"/>
      <c r="Q23" s="93"/>
      <c r="R23" s="302"/>
      <c r="S23" s="302"/>
      <c r="T23" s="302"/>
      <c r="U23" s="302"/>
      <c r="V23" s="302"/>
      <c r="W23" s="26"/>
      <c r="X23" s="307"/>
      <c r="Y23" s="307"/>
      <c r="Z23" s="307"/>
      <c r="AA23" s="24"/>
      <c r="AB23" s="24"/>
      <c r="AC23" s="26"/>
      <c r="AD23" s="26"/>
      <c r="AE23" s="26"/>
      <c r="AF23" s="26"/>
      <c r="AG23" s="26"/>
      <c r="AH23" s="24"/>
      <c r="AI23" s="24"/>
      <c r="AJ23" s="24"/>
      <c r="AK23" s="24"/>
      <c r="AL23" s="24"/>
      <c r="AM23" s="24"/>
      <c r="AN23" s="16"/>
    </row>
    <row r="24" spans="2:40" ht="15.6">
      <c r="B24" s="491" t="s">
        <v>102</v>
      </c>
      <c r="C24" s="492"/>
      <c r="D24" s="493"/>
      <c r="E24" s="454" t="s">
        <v>10</v>
      </c>
      <c r="F24" s="454"/>
      <c r="G24" s="454"/>
      <c r="H24" s="454"/>
      <c r="I24" s="454"/>
      <c r="J24" s="454"/>
      <c r="K24" s="531" t="s">
        <v>27</v>
      </c>
      <c r="L24" s="531"/>
      <c r="M24" s="531"/>
      <c r="N24" s="531"/>
      <c r="O24" s="531"/>
      <c r="P24" s="532"/>
      <c r="Q24" s="90"/>
      <c r="R24" s="304"/>
      <c r="S24" s="304"/>
      <c r="T24" s="304"/>
      <c r="U24" s="304"/>
      <c r="V24" s="304"/>
      <c r="W24" s="301"/>
      <c r="X24" s="24"/>
      <c r="Y24" s="24"/>
      <c r="Z24" s="24"/>
      <c r="AA24" s="24"/>
      <c r="AB24" s="24"/>
      <c r="AC24" s="24"/>
      <c r="AD24" s="24"/>
      <c r="AE24" s="24"/>
      <c r="AF24" s="24"/>
      <c r="AG24" s="24"/>
      <c r="AH24" s="24"/>
      <c r="AI24" s="24"/>
      <c r="AJ24" s="24"/>
      <c r="AN24" s="17"/>
    </row>
    <row r="25" spans="2:40" ht="15.6" customHeight="1">
      <c r="B25" s="494"/>
      <c r="C25" s="495"/>
      <c r="D25" s="496"/>
      <c r="E25" s="454"/>
      <c r="F25" s="454"/>
      <c r="G25" s="454"/>
      <c r="H25" s="454"/>
      <c r="I25" s="454"/>
      <c r="J25" s="454"/>
      <c r="K25" s="533"/>
      <c r="L25" s="533"/>
      <c r="M25" s="533"/>
      <c r="N25" s="533"/>
      <c r="O25" s="533"/>
      <c r="P25" s="534"/>
      <c r="Q25" s="90"/>
      <c r="R25" s="304"/>
      <c r="S25" s="304"/>
      <c r="T25" s="304"/>
      <c r="U25" s="304"/>
      <c r="V25" s="304"/>
      <c r="W25" s="305"/>
      <c r="X25" s="466"/>
      <c r="Y25" s="466"/>
      <c r="Z25" s="466"/>
      <c r="AA25" s="466"/>
      <c r="AB25" s="306"/>
      <c r="AC25" s="186"/>
      <c r="AD25" s="186"/>
      <c r="AE25" s="186"/>
      <c r="AF25" s="186"/>
      <c r="AG25" s="186"/>
      <c r="AH25" s="24"/>
      <c r="AI25" s="24"/>
      <c r="AJ25" s="24"/>
      <c r="AN25" s="17"/>
    </row>
    <row r="26" spans="2:40" ht="79.95" customHeight="1">
      <c r="B26" s="169" t="s">
        <v>6</v>
      </c>
      <c r="C26" s="498" t="s">
        <v>190</v>
      </c>
      <c r="D26" s="499"/>
      <c r="E26" s="333" t="s">
        <v>304</v>
      </c>
      <c r="F26" s="76"/>
      <c r="G26" s="172" t="s">
        <v>144</v>
      </c>
      <c r="H26" s="76"/>
      <c r="I26" s="333" t="s">
        <v>305</v>
      </c>
      <c r="J26" s="76"/>
      <c r="K26" s="528"/>
      <c r="L26" s="529"/>
      <c r="M26" s="529"/>
      <c r="N26" s="529"/>
      <c r="O26" s="529"/>
      <c r="P26" s="530"/>
      <c r="Q26" s="93"/>
      <c r="R26" s="302"/>
      <c r="S26" s="302"/>
      <c r="T26" s="302"/>
      <c r="U26" s="302"/>
      <c r="V26" s="302"/>
      <c r="W26" s="26" t="str">
        <f>IF(X26=FALSE,IF(Y26=FALSE,IF(Z26=FALSE,"",1),0),-1)</f>
        <v/>
      </c>
      <c r="X26" s="307" t="b">
        <v>0</v>
      </c>
      <c r="Y26" s="307" t="b">
        <v>0</v>
      </c>
      <c r="Z26" s="307" t="b">
        <v>0</v>
      </c>
      <c r="AA26" s="307"/>
      <c r="AB26" s="308"/>
      <c r="AC26" s="26"/>
      <c r="AD26" s="26"/>
      <c r="AE26" s="26"/>
      <c r="AF26" s="26"/>
      <c r="AG26" s="26"/>
      <c r="AN26" s="17"/>
    </row>
    <row r="27" spans="2:40" ht="79.95" customHeight="1">
      <c r="B27" s="169" t="s">
        <v>7</v>
      </c>
      <c r="C27" s="535" t="s">
        <v>140</v>
      </c>
      <c r="D27" s="535"/>
      <c r="E27" s="333" t="s">
        <v>306</v>
      </c>
      <c r="F27" s="211"/>
      <c r="G27" s="204" t="s">
        <v>56</v>
      </c>
      <c r="H27" s="211"/>
      <c r="I27" s="333" t="s">
        <v>307</v>
      </c>
      <c r="J27" s="211"/>
      <c r="K27" s="528"/>
      <c r="L27" s="529"/>
      <c r="M27" s="529"/>
      <c r="N27" s="529"/>
      <c r="O27" s="529"/>
      <c r="P27" s="530"/>
      <c r="Q27" s="96"/>
      <c r="R27" s="309"/>
      <c r="S27" s="309"/>
      <c r="T27" s="309"/>
      <c r="U27" s="309"/>
      <c r="V27" s="309"/>
      <c r="W27" s="26" t="str">
        <f>IF(X27=FALSE,IF(Y27=FALSE,IF(Z27=FALSE,"",1),0),-1)</f>
        <v/>
      </c>
      <c r="X27" s="307" t="b">
        <v>0</v>
      </c>
      <c r="Y27" s="307" t="b">
        <v>0</v>
      </c>
      <c r="Z27" s="307" t="b">
        <v>0</v>
      </c>
      <c r="AA27" s="307"/>
      <c r="AB27" s="308"/>
      <c r="AC27" s="26" t="str">
        <f>IF(X27=FALSE,"",-2)</f>
        <v/>
      </c>
      <c r="AD27" s="26" t="str">
        <f>IF(Y27=FALSE,"",-1)</f>
        <v/>
      </c>
      <c r="AE27" s="26" t="str">
        <f>IF(Z27=FALSE,"",0)</f>
        <v/>
      </c>
      <c r="AF27" s="26" t="str">
        <f>IF(AA27=FALSE,"",1)</f>
        <v/>
      </c>
      <c r="AG27" s="26" t="str">
        <f>IF(AB27=FALSE,"",2)</f>
        <v/>
      </c>
      <c r="AN27" s="17"/>
    </row>
    <row r="28" spans="2:40" s="2" customFormat="1" ht="10.199999999999999" customHeight="1">
      <c r="B28" s="65"/>
      <c r="C28" s="205"/>
      <c r="D28" s="205"/>
      <c r="E28" s="170"/>
      <c r="F28" s="165"/>
      <c r="G28" s="170"/>
      <c r="H28" s="165"/>
      <c r="I28" s="170"/>
      <c r="J28" s="165"/>
      <c r="K28" s="170"/>
      <c r="L28" s="170"/>
      <c r="M28" s="170"/>
      <c r="N28" s="170"/>
      <c r="O28" s="170"/>
      <c r="P28" s="170"/>
      <c r="Q28" s="96"/>
      <c r="R28" s="309"/>
      <c r="S28" s="309"/>
      <c r="T28" s="309"/>
      <c r="U28" s="309"/>
      <c r="V28" s="309"/>
      <c r="W28" s="26"/>
      <c r="X28" s="307"/>
      <c r="Y28" s="307"/>
      <c r="Z28" s="307"/>
      <c r="AA28" s="307"/>
      <c r="AB28" s="308"/>
      <c r="AC28" s="26"/>
      <c r="AD28" s="26"/>
      <c r="AE28" s="26"/>
      <c r="AF28" s="26"/>
      <c r="AG28" s="26"/>
      <c r="AH28" s="24"/>
      <c r="AI28" s="24"/>
      <c r="AJ28" s="24"/>
      <c r="AK28" s="24"/>
      <c r="AL28" s="24"/>
      <c r="AM28" s="24"/>
      <c r="AN28" s="16"/>
    </row>
    <row r="29" spans="2:40" s="28" customFormat="1" ht="49.95" customHeight="1">
      <c r="B29" s="27"/>
      <c r="C29" s="527"/>
      <c r="D29" s="527"/>
      <c r="E29" s="522" t="str">
        <f>IFERROR(IF(ISERROR(F120),"Bitte alle Fragen beantworten und jeweils nur EINE Antwortoption wählen!",VLOOKUP(F120,F62:M118,8,FALSE)),"")</f>
        <v/>
      </c>
      <c r="F29" s="522"/>
      <c r="G29" s="522"/>
      <c r="H29" s="522"/>
      <c r="I29" s="522"/>
      <c r="J29" s="522"/>
      <c r="K29" s="522"/>
      <c r="L29" s="522"/>
      <c r="M29" s="522"/>
      <c r="N29" s="522"/>
      <c r="O29" s="227"/>
      <c r="P29" s="27"/>
      <c r="Q29" s="105"/>
      <c r="R29" s="152"/>
      <c r="S29" s="152"/>
      <c r="T29" s="152"/>
      <c r="U29" s="152"/>
      <c r="V29" s="152"/>
      <c r="W29" s="152"/>
      <c r="X29" s="310"/>
      <c r="Y29" s="310"/>
      <c r="Z29" s="310"/>
      <c r="AA29" s="310"/>
      <c r="AB29" s="311"/>
      <c r="AC29" s="186"/>
      <c r="AD29" s="311"/>
      <c r="AE29" s="186"/>
      <c r="AF29" s="311"/>
      <c r="AG29" s="186"/>
      <c r="AH29" s="24"/>
      <c r="AI29" s="24"/>
      <c r="AJ29" s="24"/>
      <c r="AK29" s="24"/>
      <c r="AL29" s="24"/>
      <c r="AM29" s="24"/>
      <c r="AN29" s="16"/>
    </row>
    <row r="30" spans="2:40" s="28" customFormat="1" ht="10.199999999999999" customHeight="1">
      <c r="B30" s="27"/>
      <c r="C30" s="27"/>
      <c r="D30" s="27"/>
      <c r="E30" s="149"/>
      <c r="F30" s="149"/>
      <c r="G30" s="149"/>
      <c r="H30" s="149"/>
      <c r="I30" s="149"/>
      <c r="J30" s="149"/>
      <c r="K30" s="149"/>
      <c r="L30" s="149"/>
      <c r="M30" s="149"/>
      <c r="N30" s="149"/>
      <c r="O30" s="27"/>
      <c r="P30" s="27"/>
      <c r="Q30" s="105"/>
      <c r="R30" s="152"/>
      <c r="S30" s="152"/>
      <c r="T30" s="152"/>
      <c r="U30" s="152"/>
      <c r="V30" s="152"/>
      <c r="W30" s="152"/>
      <c r="X30" s="310"/>
      <c r="Y30" s="310"/>
      <c r="Z30" s="310"/>
      <c r="AA30" s="310"/>
      <c r="AB30" s="311"/>
      <c r="AC30" s="186"/>
      <c r="AD30" s="311"/>
      <c r="AE30" s="186"/>
      <c r="AF30" s="311"/>
      <c r="AG30" s="186"/>
      <c r="AH30" s="24"/>
      <c r="AI30" s="24"/>
      <c r="AJ30" s="24"/>
      <c r="AK30" s="24"/>
      <c r="AL30" s="24"/>
      <c r="AM30" s="24"/>
      <c r="AN30" s="16"/>
    </row>
    <row r="31" spans="2:40" s="110" customFormat="1" ht="24.6" customHeight="1">
      <c r="B31" s="27"/>
      <c r="C31" s="27"/>
      <c r="E31" s="462" t="str">
        <f>IF(E29="Bitte alle Fragen beantworten und jeweils nur EINE Antwortoption wählen!","",IF(E29="","",CONCATENATE("Begründung:")))</f>
        <v/>
      </c>
      <c r="F31" s="462"/>
      <c r="G31" s="462"/>
      <c r="H31" s="462"/>
      <c r="I31" s="462"/>
      <c r="J31" s="462"/>
      <c r="K31" s="462"/>
      <c r="L31" s="462"/>
      <c r="M31" s="462"/>
      <c r="N31" s="462"/>
      <c r="O31" s="462"/>
      <c r="P31" s="27"/>
      <c r="Q31" s="105"/>
      <c r="R31" s="152"/>
      <c r="S31" s="152"/>
      <c r="T31" s="152"/>
      <c r="U31" s="152"/>
      <c r="V31" s="152"/>
      <c r="W31" s="152"/>
      <c r="X31" s="310"/>
      <c r="Y31" s="310"/>
      <c r="Z31" s="310"/>
      <c r="AA31" s="310"/>
      <c r="AB31" s="311"/>
      <c r="AC31" s="186"/>
      <c r="AD31" s="311"/>
      <c r="AE31" s="186"/>
      <c r="AF31" s="311"/>
      <c r="AG31" s="186"/>
      <c r="AH31" s="276"/>
      <c r="AI31" s="276"/>
      <c r="AJ31" s="276"/>
      <c r="AK31" s="276"/>
      <c r="AL31" s="276"/>
      <c r="AM31" s="276"/>
      <c r="AN31" s="115"/>
    </row>
    <row r="32" spans="2:40" s="28" customFormat="1" ht="125.4" customHeight="1">
      <c r="B32" s="27"/>
      <c r="C32" s="27"/>
      <c r="E32" s="458" t="str">
        <f>IF(E29="Alternativenprüfung wird empfohlen ",CONCATENATE("Eine Alternativenprüfung wird empfohlen, da das Vorhaben größere Relevanz besitzt und/oder in Bezug auf Klimaschutz noch verschiedene Optimierungspotenziale vorhanden sind. ","Im Rahmen der Alternativenprüfung könnte ein Prozess"," mit relevanten Akteuren initiiert werden. Dabei können die dort aufgeführten Leitfragen/Vorgehensoptionen (siehe Tabellenblatt Alternativenprüfung) als Orientierung dienen."),IF(E29="Alternativenprüfung nicht notwendigerweise erforderlich ",CONCATENATE("Eine Alternativenprüfung ist nicht notwendigerweise erforderlich."," Das Vorhaben hat zwar gewisse (negative) Effekte auf das Klima",", dennoch handelt es sich bei dem Vorhaben um ein kleineres Vorhaben, dessen Relevanz eher gering eingeschätzt wird."," Daher wird eine Alternativenprüfung nicht dringend empfohlen. Wenn Sie Ihr Vorhaben aber trotzdem nochmals auf bisher unentdeckte Alternativen und Potenziale hin untersuchen möchten, gehen Sie weiter zum Tabellenblatt Alternativenprüfung."," Hier finden Sie weitere Instrumente und Tipps, die auch für die weitere Umsetzung Ihres Vorhabens hilfreich sein könnten."),IF(E29="Alternativenprüfung nicht notwendig ",CONCATENATE("Eine Alternativenprüfung ist NICHT notwendig, da das Vorhaben vielfach Klimaschutzaspekte berücksichtigt bzw. keine relevante Auswirkung auf das Klima hat."," Wenn Sie Ihr Vorhaben trotzdem nochmals auf bisher unentdeckte Alternativen und Potenziale hin untersuchen möchten, gehen Sie weiter zum Tabellenblatt Alternativenprüfung."," Hier finden Sie weitere Instrumente und Tipps, die auch für die weitere Umsetzung Ihres Vorhabens hilfreich sein könnten."),IF(E29="Alternativenprüfung notwendig ",CONCATENATE("Eine Alternativenprüfung ist notwendig, da das Vorhaben größere Relevanz hat und Klimaschutzaspekte verstärkt integriert werden sollten."," Es wird geraten, im Rahmen der Alternativenprüfung einen Prozess"," mit relevanten Akteuren zu initiieren und sich an den Leitfragen/Vorgehensoptionen (siehe Tabellenblatt Alternatvenprüfung) zu orientieren."),IF(E29="Bitte alle Fragen beantworten und jeweils nur EINE Antwortoption wählen!","","")))))</f>
        <v/>
      </c>
      <c r="F32" s="458"/>
      <c r="G32" s="458"/>
      <c r="H32" s="458"/>
      <c r="I32" s="458"/>
      <c r="J32" s="458"/>
      <c r="K32" s="458"/>
      <c r="L32" s="458"/>
      <c r="M32" s="458"/>
      <c r="N32" s="458"/>
      <c r="O32" s="458"/>
      <c r="P32" s="27"/>
      <c r="Q32" s="105"/>
      <c r="R32" s="152"/>
      <c r="S32" s="152"/>
      <c r="T32" s="152"/>
      <c r="U32" s="152"/>
      <c r="V32" s="152"/>
      <c r="W32" s="24"/>
      <c r="X32" s="24"/>
      <c r="Y32" s="24"/>
      <c r="Z32" s="24"/>
      <c r="AA32" s="24"/>
      <c r="AB32" s="24"/>
      <c r="AC32" s="24"/>
      <c r="AD32" s="24"/>
      <c r="AE32" s="24"/>
      <c r="AF32" s="24"/>
      <c r="AG32" s="186"/>
      <c r="AH32" s="24"/>
      <c r="AI32" s="24"/>
      <c r="AJ32" s="24"/>
      <c r="AK32" s="24"/>
      <c r="AL32" s="24"/>
      <c r="AM32" s="24"/>
      <c r="AN32" s="16"/>
    </row>
    <row r="33" spans="2:40" s="28" customFormat="1" ht="10.199999999999999" customHeight="1">
      <c r="B33" s="27"/>
      <c r="C33" s="27"/>
      <c r="D33" s="27"/>
      <c r="E33" s="103"/>
      <c r="F33" s="103"/>
      <c r="G33" s="103"/>
      <c r="H33" s="103"/>
      <c r="I33" s="103"/>
      <c r="J33" s="103"/>
      <c r="K33" s="103"/>
      <c r="L33" s="103"/>
      <c r="M33" s="103"/>
      <c r="N33" s="103"/>
      <c r="O33" s="27"/>
      <c r="P33" s="27"/>
      <c r="Q33" s="105"/>
      <c r="R33" s="152"/>
      <c r="S33" s="152"/>
      <c r="T33" s="152"/>
      <c r="U33" s="152"/>
      <c r="V33" s="152"/>
      <c r="W33" s="24"/>
      <c r="X33" s="24"/>
      <c r="Y33" s="24"/>
      <c r="Z33" s="24"/>
      <c r="AA33" s="24"/>
      <c r="AB33" s="24"/>
      <c r="AC33" s="24"/>
      <c r="AD33" s="24"/>
      <c r="AE33" s="24"/>
      <c r="AF33" s="24"/>
      <c r="AG33" s="186"/>
      <c r="AH33" s="24"/>
      <c r="AI33" s="24"/>
      <c r="AJ33" s="24"/>
      <c r="AK33" s="24"/>
      <c r="AL33" s="24"/>
      <c r="AM33" s="24"/>
      <c r="AN33" s="16"/>
    </row>
    <row r="34" spans="2:40" s="28" customFormat="1" ht="74.400000000000006" customHeight="1">
      <c r="B34" s="27"/>
      <c r="C34" s="27"/>
      <c r="D34" s="497"/>
      <c r="E34" s="497"/>
      <c r="F34" s="497"/>
      <c r="G34" s="497"/>
      <c r="H34" s="497"/>
      <c r="I34" s="497"/>
      <c r="J34" s="497"/>
      <c r="K34" s="497"/>
      <c r="L34" s="497"/>
      <c r="M34" s="497"/>
      <c r="N34" s="497"/>
      <c r="O34" s="27"/>
      <c r="P34" s="27"/>
      <c r="Q34" s="105"/>
      <c r="R34" s="152"/>
      <c r="S34" s="152"/>
      <c r="T34" s="152"/>
      <c r="U34" s="152"/>
      <c r="V34" s="152"/>
      <c r="W34" s="24"/>
      <c r="X34" s="24"/>
      <c r="Y34" s="24"/>
      <c r="Z34" s="24"/>
      <c r="AA34" s="24"/>
      <c r="AB34" s="24"/>
      <c r="AC34" s="24"/>
      <c r="AD34" s="24"/>
      <c r="AE34" s="24"/>
      <c r="AF34" s="24"/>
      <c r="AG34" s="186"/>
      <c r="AH34" s="24"/>
      <c r="AI34" s="24"/>
      <c r="AJ34" s="24"/>
      <c r="AK34" s="24"/>
      <c r="AL34" s="24"/>
      <c r="AM34" s="24"/>
      <c r="AN34" s="16"/>
    </row>
    <row r="35" spans="2:40" s="28" customFormat="1" ht="39" customHeight="1">
      <c r="B35" s="27"/>
      <c r="C35" s="107" t="s">
        <v>90</v>
      </c>
      <c r="O35" s="27"/>
      <c r="P35" s="27"/>
      <c r="Q35" s="105"/>
      <c r="R35" s="152"/>
      <c r="S35" s="152"/>
      <c r="T35" s="152"/>
      <c r="U35" s="152"/>
      <c r="V35" s="152"/>
      <c r="W35" s="24"/>
      <c r="X35" s="24"/>
      <c r="Y35" s="24"/>
      <c r="Z35" s="24"/>
      <c r="AA35" s="24"/>
      <c r="AB35" s="24"/>
      <c r="AC35" s="24"/>
      <c r="AD35" s="24"/>
      <c r="AE35" s="24"/>
      <c r="AF35" s="24"/>
      <c r="AG35" s="186"/>
      <c r="AH35" s="24"/>
      <c r="AI35" s="24"/>
      <c r="AJ35" s="24"/>
      <c r="AK35" s="24"/>
      <c r="AL35" s="24"/>
      <c r="AM35" s="24"/>
      <c r="AN35" s="16"/>
    </row>
    <row r="36" spans="2:40" s="28" customFormat="1" ht="45" customHeight="1">
      <c r="B36" s="27"/>
      <c r="C36" s="27"/>
      <c r="O36" s="27"/>
      <c r="P36" s="27"/>
      <c r="Q36" s="105"/>
      <c r="R36" s="152"/>
      <c r="S36" s="152"/>
      <c r="T36" s="152"/>
      <c r="U36" s="152"/>
      <c r="V36" s="152"/>
      <c r="W36" s="24"/>
      <c r="X36" s="24"/>
      <c r="Y36" s="24"/>
      <c r="Z36" s="24"/>
      <c r="AA36" s="24"/>
      <c r="AB36" s="24"/>
      <c r="AC36" s="24"/>
      <c r="AD36" s="24"/>
      <c r="AE36" s="24"/>
      <c r="AF36" s="24"/>
      <c r="AG36" s="186"/>
      <c r="AH36" s="24"/>
      <c r="AI36" s="24"/>
      <c r="AJ36" s="24"/>
      <c r="AK36" s="24"/>
      <c r="AL36" s="24"/>
      <c r="AM36" s="24"/>
      <c r="AN36" s="16"/>
    </row>
    <row r="37" spans="2:40" s="28" customFormat="1" ht="45" customHeight="1">
      <c r="B37" s="27"/>
      <c r="C37" s="27"/>
      <c r="O37" s="27"/>
      <c r="P37" s="27"/>
      <c r="Q37" s="105"/>
      <c r="R37" s="152"/>
      <c r="S37" s="152"/>
      <c r="T37" s="152"/>
      <c r="U37" s="152"/>
      <c r="V37" s="152"/>
      <c r="W37" s="24"/>
      <c r="X37" s="24"/>
      <c r="Y37" s="24"/>
      <c r="Z37" s="24"/>
      <c r="AA37" s="24"/>
      <c r="AB37" s="24"/>
      <c r="AC37" s="24"/>
      <c r="AD37" s="24"/>
      <c r="AE37" s="24"/>
      <c r="AF37" s="24"/>
      <c r="AG37" s="186"/>
      <c r="AH37" s="24"/>
      <c r="AI37" s="24"/>
      <c r="AJ37" s="24"/>
      <c r="AK37" s="24"/>
      <c r="AL37" s="24"/>
      <c r="AM37" s="24"/>
      <c r="AN37" s="16"/>
    </row>
    <row r="38" spans="2:40" s="110" customFormat="1" ht="33.6" customHeight="1">
      <c r="B38" s="27"/>
      <c r="C38" s="27"/>
      <c r="O38" s="27"/>
      <c r="P38" s="27"/>
      <c r="Q38" s="105"/>
      <c r="R38" s="152"/>
      <c r="S38" s="152"/>
      <c r="T38" s="152"/>
      <c r="U38" s="152"/>
      <c r="V38" s="152"/>
      <c r="W38" s="152"/>
      <c r="X38" s="310"/>
      <c r="Y38" s="310"/>
      <c r="Z38" s="310"/>
      <c r="AA38" s="310"/>
      <c r="AB38" s="311"/>
      <c r="AC38" s="186"/>
      <c r="AD38" s="311"/>
      <c r="AE38" s="186"/>
      <c r="AF38" s="311"/>
      <c r="AG38" s="186"/>
      <c r="AH38" s="276"/>
      <c r="AI38" s="276"/>
      <c r="AJ38" s="276"/>
      <c r="AK38" s="276"/>
      <c r="AL38" s="276"/>
      <c r="AM38" s="276"/>
      <c r="AN38" s="115"/>
    </row>
    <row r="39" spans="2:40" s="110" customFormat="1" ht="54" customHeight="1">
      <c r="B39" s="27"/>
      <c r="C39" s="27"/>
      <c r="O39" s="27"/>
      <c r="P39" s="27"/>
      <c r="Q39" s="105"/>
      <c r="R39" s="152"/>
      <c r="S39" s="152"/>
      <c r="T39" s="152"/>
      <c r="U39" s="152"/>
      <c r="V39" s="152"/>
      <c r="W39" s="152"/>
      <c r="X39" s="310" t="s">
        <v>12</v>
      </c>
      <c r="Y39" s="310" t="s">
        <v>13</v>
      </c>
      <c r="Z39" s="310"/>
      <c r="AA39" s="310"/>
      <c r="AB39" s="311"/>
      <c r="AC39" s="186"/>
      <c r="AD39" s="311"/>
      <c r="AE39" s="186"/>
      <c r="AF39" s="311"/>
      <c r="AG39" s="186"/>
      <c r="AH39" s="276"/>
      <c r="AI39" s="276"/>
      <c r="AJ39" s="276"/>
      <c r="AK39" s="276"/>
      <c r="AL39" s="276"/>
      <c r="AM39" s="276"/>
      <c r="AN39" s="115"/>
    </row>
    <row r="40" spans="2:40" s="110" customFormat="1" ht="10.199999999999999" customHeight="1">
      <c r="B40" s="27"/>
      <c r="C40" s="27"/>
      <c r="O40" s="27"/>
      <c r="P40" s="27"/>
      <c r="Q40" s="105"/>
      <c r="R40" s="152"/>
      <c r="S40" s="152"/>
      <c r="T40" s="152"/>
      <c r="U40" s="152"/>
      <c r="V40" s="152"/>
      <c r="W40" s="152"/>
      <c r="X40" s="310"/>
      <c r="Y40" s="310"/>
      <c r="Z40" s="310"/>
      <c r="AA40" s="310"/>
      <c r="AB40" s="311"/>
      <c r="AC40" s="186"/>
      <c r="AD40" s="311"/>
      <c r="AE40" s="186"/>
      <c r="AF40" s="311"/>
      <c r="AG40" s="186"/>
      <c r="AH40" s="276"/>
      <c r="AI40" s="276"/>
      <c r="AJ40" s="276"/>
      <c r="AK40" s="276"/>
      <c r="AL40" s="276"/>
      <c r="AM40" s="276"/>
      <c r="AN40" s="115"/>
    </row>
    <row r="41" spans="2:40" s="110" customFormat="1" ht="28.95" customHeight="1">
      <c r="B41" s="27"/>
      <c r="C41" s="27"/>
      <c r="O41" s="27"/>
      <c r="P41" s="27"/>
      <c r="Q41" s="105"/>
      <c r="R41" s="152"/>
      <c r="S41" s="152"/>
      <c r="T41" s="152"/>
      <c r="U41" s="152"/>
      <c r="V41" s="152"/>
      <c r="W41" s="152"/>
      <c r="X41" s="310"/>
      <c r="Y41" s="310"/>
      <c r="Z41" s="310"/>
      <c r="AA41" s="310"/>
      <c r="AB41" s="311"/>
      <c r="AC41" s="186"/>
      <c r="AD41" s="311"/>
      <c r="AE41" s="186"/>
      <c r="AF41" s="311"/>
      <c r="AG41" s="186"/>
      <c r="AH41" s="276"/>
      <c r="AI41" s="276"/>
      <c r="AJ41" s="276"/>
      <c r="AK41" s="276"/>
      <c r="AL41" s="276"/>
      <c r="AM41" s="276"/>
      <c r="AN41" s="115"/>
    </row>
    <row r="42" spans="2:40" s="110" customFormat="1" ht="37.200000000000003" customHeight="1">
      <c r="B42" s="27"/>
      <c r="C42" s="27"/>
      <c r="E42" s="114"/>
      <c r="F42" s="114"/>
      <c r="G42" s="114"/>
      <c r="H42" s="114"/>
      <c r="I42" s="114"/>
      <c r="J42" s="114"/>
      <c r="K42" s="114"/>
      <c r="L42" s="114"/>
      <c r="M42" s="114"/>
      <c r="N42" s="114"/>
      <c r="O42" s="105"/>
      <c r="P42" s="27"/>
      <c r="Q42" s="105"/>
      <c r="R42" s="152"/>
      <c r="S42" s="152"/>
      <c r="T42" s="152"/>
      <c r="U42" s="152"/>
      <c r="V42" s="152"/>
      <c r="W42" s="152"/>
      <c r="X42" s="310"/>
      <c r="Y42" s="310"/>
      <c r="Z42" s="310"/>
      <c r="AA42" s="310"/>
      <c r="AB42" s="311"/>
      <c r="AC42" s="186"/>
      <c r="AD42" s="311"/>
      <c r="AE42" s="186"/>
      <c r="AF42" s="311"/>
      <c r="AG42" s="186"/>
      <c r="AH42" s="276"/>
      <c r="AI42" s="276"/>
      <c r="AJ42" s="276"/>
      <c r="AK42" s="276"/>
      <c r="AL42" s="276"/>
      <c r="AM42" s="276"/>
      <c r="AN42" s="115"/>
    </row>
    <row r="43" spans="2:40" s="110" customFormat="1" ht="176.4" customHeight="1">
      <c r="B43" s="27"/>
      <c r="C43" s="27"/>
      <c r="E43" s="114"/>
      <c r="F43" s="114"/>
      <c r="G43" s="114"/>
      <c r="H43" s="114"/>
      <c r="I43" s="114"/>
      <c r="J43" s="114"/>
      <c r="K43" s="114"/>
      <c r="L43" s="114"/>
      <c r="M43" s="114"/>
      <c r="N43" s="114"/>
      <c r="O43" s="105"/>
      <c r="P43" s="27"/>
      <c r="Q43" s="105"/>
      <c r="R43" s="152"/>
      <c r="S43" s="152"/>
      <c r="T43" s="152"/>
      <c r="U43" s="152"/>
      <c r="V43" s="152"/>
      <c r="W43" s="152"/>
      <c r="X43" s="310"/>
      <c r="Y43" s="310"/>
      <c r="Z43" s="310"/>
      <c r="AA43" s="310"/>
      <c r="AB43" s="311"/>
      <c r="AC43" s="186"/>
      <c r="AD43" s="311"/>
      <c r="AE43" s="186"/>
      <c r="AF43" s="311"/>
      <c r="AG43" s="186"/>
      <c r="AH43" s="276"/>
      <c r="AI43" s="276"/>
      <c r="AJ43" s="276"/>
      <c r="AK43" s="276"/>
      <c r="AL43" s="276"/>
      <c r="AM43" s="276"/>
      <c r="AN43" s="115"/>
    </row>
    <row r="44" spans="2:40" s="110" customFormat="1" ht="10.199999999999999" customHeight="1">
      <c r="B44" s="27"/>
      <c r="C44" s="27"/>
      <c r="E44" s="114"/>
      <c r="F44" s="114"/>
      <c r="G44" s="114"/>
      <c r="H44" s="114"/>
      <c r="I44" s="114"/>
      <c r="J44" s="114"/>
      <c r="K44" s="114"/>
      <c r="L44" s="114"/>
      <c r="M44" s="114"/>
      <c r="N44" s="114"/>
      <c r="O44" s="105"/>
      <c r="P44" s="27"/>
      <c r="Q44" s="105"/>
      <c r="R44" s="152"/>
      <c r="S44" s="152"/>
      <c r="T44" s="152"/>
      <c r="U44" s="152"/>
      <c r="V44" s="152"/>
      <c r="W44" s="152"/>
      <c r="X44" s="310"/>
      <c r="Y44" s="310"/>
      <c r="Z44" s="310"/>
      <c r="AA44" s="310"/>
      <c r="AB44" s="311"/>
      <c r="AC44" s="186"/>
      <c r="AD44" s="311"/>
      <c r="AE44" s="186"/>
      <c r="AF44" s="311"/>
      <c r="AG44" s="186"/>
      <c r="AH44" s="276"/>
      <c r="AI44" s="276"/>
      <c r="AJ44" s="276"/>
      <c r="AK44" s="276"/>
      <c r="AL44" s="276"/>
      <c r="AM44" s="276"/>
      <c r="AN44" s="115"/>
    </row>
    <row r="45" spans="2:40" s="110" customFormat="1" ht="32.4" customHeight="1">
      <c r="B45" s="27"/>
      <c r="C45" s="27"/>
      <c r="E45" s="114"/>
      <c r="F45" s="114"/>
      <c r="G45" s="114"/>
      <c r="H45" s="114"/>
      <c r="I45" s="114"/>
      <c r="J45" s="114"/>
      <c r="K45" s="114"/>
      <c r="L45" s="114"/>
      <c r="M45" s="114"/>
      <c r="N45" s="114"/>
      <c r="O45" s="105"/>
      <c r="P45" s="27"/>
      <c r="Q45" s="105"/>
      <c r="R45" s="152"/>
      <c r="S45" s="152"/>
      <c r="T45" s="152"/>
      <c r="U45" s="152"/>
      <c r="V45" s="152"/>
      <c r="W45" s="152"/>
      <c r="X45" s="310"/>
      <c r="Y45" s="310"/>
      <c r="Z45" s="310"/>
      <c r="AA45" s="310"/>
      <c r="AB45" s="311"/>
      <c r="AC45" s="186"/>
      <c r="AD45" s="311"/>
      <c r="AE45" s="186"/>
      <c r="AF45" s="311"/>
      <c r="AG45" s="186"/>
      <c r="AH45" s="276"/>
      <c r="AI45" s="276"/>
      <c r="AJ45" s="276"/>
      <c r="AK45" s="276"/>
      <c r="AL45" s="276"/>
      <c r="AM45" s="276"/>
      <c r="AN45" s="115"/>
    </row>
    <row r="46" spans="2:40" s="110" customFormat="1" ht="34.950000000000003" customHeight="1">
      <c r="B46" s="27"/>
      <c r="C46" s="27"/>
      <c r="E46" s="114"/>
      <c r="F46" s="114"/>
      <c r="G46" s="114"/>
      <c r="H46" s="114"/>
      <c r="I46" s="114"/>
      <c r="J46" s="114"/>
      <c r="K46" s="114"/>
      <c r="L46" s="114"/>
      <c r="M46" s="114"/>
      <c r="N46" s="114"/>
      <c r="O46" s="105"/>
      <c r="P46" s="27"/>
      <c r="Q46" s="105"/>
      <c r="R46" s="152"/>
      <c r="S46" s="152"/>
      <c r="T46" s="152"/>
      <c r="U46" s="152"/>
      <c r="V46" s="152"/>
      <c r="W46" s="152"/>
      <c r="X46" s="310"/>
      <c r="Y46" s="310"/>
      <c r="Z46" s="310"/>
      <c r="AA46" s="310"/>
      <c r="AB46" s="311"/>
      <c r="AC46" s="186"/>
      <c r="AD46" s="311"/>
      <c r="AE46" s="186"/>
      <c r="AF46" s="311"/>
      <c r="AG46" s="186"/>
      <c r="AH46" s="276"/>
      <c r="AI46" s="276"/>
      <c r="AJ46" s="276"/>
      <c r="AK46" s="276"/>
      <c r="AL46" s="276"/>
      <c r="AM46" s="276"/>
      <c r="AN46" s="115"/>
    </row>
    <row r="47" spans="2:40" s="110" customFormat="1" ht="174" customHeight="1">
      <c r="B47" s="27"/>
      <c r="C47" s="27"/>
      <c r="E47" s="114"/>
      <c r="F47" s="114"/>
      <c r="G47" s="114"/>
      <c r="H47" s="114"/>
      <c r="I47" s="114"/>
      <c r="J47" s="114"/>
      <c r="K47" s="114"/>
      <c r="L47" s="114"/>
      <c r="M47" s="114"/>
      <c r="N47" s="114"/>
      <c r="O47" s="105"/>
      <c r="P47" s="27"/>
      <c r="Q47" s="105"/>
      <c r="R47" s="152"/>
      <c r="S47" s="152"/>
      <c r="T47" s="152"/>
      <c r="U47" s="152"/>
      <c r="V47" s="152"/>
      <c r="W47" s="152"/>
      <c r="X47" s="310"/>
      <c r="Y47" s="310"/>
      <c r="Z47" s="310"/>
      <c r="AA47" s="310"/>
      <c r="AB47" s="311"/>
      <c r="AC47" s="186"/>
      <c r="AD47" s="311"/>
      <c r="AE47" s="186"/>
      <c r="AF47" s="311"/>
      <c r="AG47" s="186"/>
      <c r="AH47" s="276"/>
      <c r="AI47" s="276"/>
      <c r="AJ47" s="276"/>
      <c r="AK47" s="276"/>
      <c r="AL47" s="276"/>
      <c r="AM47" s="276"/>
      <c r="AN47" s="115"/>
    </row>
    <row r="48" spans="2:40" s="110" customFormat="1" ht="10.199999999999999" customHeight="1">
      <c r="B48" s="27"/>
      <c r="C48" s="27"/>
      <c r="E48" s="114"/>
      <c r="F48" s="114"/>
      <c r="G48" s="114"/>
      <c r="H48" s="114"/>
      <c r="I48" s="114"/>
      <c r="J48" s="114"/>
      <c r="K48" s="114"/>
      <c r="L48" s="114"/>
      <c r="M48" s="114"/>
      <c r="N48" s="114"/>
      <c r="O48" s="105"/>
      <c r="P48" s="27"/>
      <c r="Q48" s="105"/>
      <c r="R48" s="152"/>
      <c r="S48" s="152"/>
      <c r="T48" s="152"/>
      <c r="U48" s="152"/>
      <c r="V48" s="152"/>
      <c r="W48" s="152"/>
      <c r="X48" s="310"/>
      <c r="Y48" s="310"/>
      <c r="Z48" s="310"/>
      <c r="AA48" s="310"/>
      <c r="AB48" s="311"/>
      <c r="AC48" s="186"/>
      <c r="AD48" s="311"/>
      <c r="AE48" s="186"/>
      <c r="AF48" s="311"/>
      <c r="AG48" s="186"/>
      <c r="AH48" s="276"/>
      <c r="AI48" s="276"/>
      <c r="AJ48" s="276"/>
      <c r="AK48" s="276"/>
      <c r="AL48" s="276"/>
      <c r="AM48" s="276"/>
      <c r="AN48" s="115"/>
    </row>
    <row r="49" spans="2:40" s="110" customFormat="1" ht="38.4" customHeight="1">
      <c r="B49" s="27"/>
      <c r="C49" s="27"/>
      <c r="E49" s="114"/>
      <c r="F49" s="114"/>
      <c r="G49" s="114"/>
      <c r="H49" s="114"/>
      <c r="I49" s="114"/>
      <c r="J49" s="114"/>
      <c r="K49" s="114"/>
      <c r="L49" s="114"/>
      <c r="M49" s="114"/>
      <c r="N49" s="114"/>
      <c r="O49" s="105"/>
      <c r="P49" s="27"/>
      <c r="Q49" s="105"/>
      <c r="R49" s="152"/>
      <c r="S49" s="152"/>
      <c r="T49" s="152"/>
      <c r="U49" s="152"/>
      <c r="V49" s="152"/>
      <c r="W49" s="152"/>
      <c r="X49" s="310"/>
      <c r="Y49" s="310"/>
      <c r="Z49" s="310"/>
      <c r="AA49" s="310"/>
      <c r="AB49" s="311"/>
      <c r="AC49" s="186"/>
      <c r="AD49" s="311"/>
      <c r="AE49" s="186"/>
      <c r="AF49" s="311"/>
      <c r="AG49" s="186"/>
      <c r="AH49" s="276"/>
      <c r="AI49" s="276"/>
      <c r="AJ49" s="276"/>
      <c r="AK49" s="276"/>
      <c r="AL49" s="276"/>
      <c r="AM49" s="276"/>
      <c r="AN49" s="115"/>
    </row>
    <row r="50" spans="2:40" s="110" customFormat="1" ht="44.4" customHeight="1">
      <c r="B50" s="27"/>
      <c r="C50" s="27"/>
      <c r="E50" s="114"/>
      <c r="F50" s="114"/>
      <c r="G50" s="114"/>
      <c r="H50" s="114"/>
      <c r="I50" s="114"/>
      <c r="J50" s="114"/>
      <c r="K50" s="114"/>
      <c r="L50" s="114"/>
      <c r="M50" s="114"/>
      <c r="N50" s="114"/>
      <c r="O50" s="105"/>
      <c r="P50" s="27"/>
      <c r="Q50" s="105"/>
      <c r="R50" s="152"/>
      <c r="S50" s="152"/>
      <c r="T50" s="152"/>
      <c r="U50" s="152"/>
      <c r="V50" s="152"/>
      <c r="W50" s="152"/>
      <c r="X50" s="310"/>
      <c r="Y50" s="310"/>
      <c r="Z50" s="310"/>
      <c r="AA50" s="310"/>
      <c r="AB50" s="311"/>
      <c r="AC50" s="186"/>
      <c r="AD50" s="311"/>
      <c r="AE50" s="186"/>
      <c r="AF50" s="311"/>
      <c r="AG50" s="186"/>
      <c r="AH50" s="276"/>
      <c r="AI50" s="276"/>
      <c r="AJ50" s="276"/>
      <c r="AK50" s="276"/>
      <c r="AL50" s="276"/>
      <c r="AM50" s="276"/>
      <c r="AN50" s="115"/>
    </row>
    <row r="51" spans="2:40" s="29" customFormat="1" ht="285.60000000000002" customHeight="1">
      <c r="B51" s="116"/>
      <c r="C51" s="116"/>
      <c r="E51" s="101"/>
      <c r="F51" s="101"/>
      <c r="G51" s="101"/>
      <c r="H51" s="101"/>
      <c r="I51" s="101"/>
      <c r="J51" s="101"/>
      <c r="K51" s="101"/>
      <c r="L51" s="101"/>
      <c r="M51" s="101"/>
      <c r="N51" s="101"/>
      <c r="O51" s="101"/>
      <c r="P51" s="118"/>
      <c r="Q51" s="114"/>
      <c r="R51" s="276"/>
      <c r="S51" s="276"/>
      <c r="T51" s="276"/>
      <c r="U51" s="276"/>
      <c r="V51" s="276"/>
      <c r="W51" s="152"/>
      <c r="X51" s="310" t="b">
        <v>0</v>
      </c>
      <c r="Y51" s="310" t="b">
        <v>1</v>
      </c>
      <c r="Z51" s="482" t="str">
        <f>IF(X51=TRUE,"Es wurden offensichtlich alle Alternativen bei der Planung überprüft. Bitte begründen Sie für die Beschlussvorlage, warum klimaschonendere Alternativen nicht verwendet werden konnten.",IF(Y51=TRUE,"Bitte überprüfen Sie Ihr Vorhaben auf mögliche Alternativen hin (Bsp. Energieeffizienter Bauen, Möglichkeiten zum Ausbau Erneuerbarer Energien)
oder begründen Sie ausführlich, warum andere Alternativen nicht in Betracht gezogen wurden/werden konnten.",""))</f>
        <v>Bitte überprüfen Sie Ihr Vorhaben auf mögliche Alternativen hin (Bsp. Energieeffizienter Bauen, Möglichkeiten zum Ausbau Erneuerbarer Energien)
oder begründen Sie ausführlich, warum andere Alternativen nicht in Betracht gezogen wurden/werden konnten.</v>
      </c>
      <c r="AA51" s="482"/>
      <c r="AB51" s="482"/>
      <c r="AC51" s="276"/>
      <c r="AD51" s="276"/>
      <c r="AE51" s="276"/>
      <c r="AF51" s="276"/>
      <c r="AG51" s="276"/>
      <c r="AH51" s="276"/>
      <c r="AI51" s="276"/>
      <c r="AJ51" s="276"/>
      <c r="AK51" s="126"/>
      <c r="AL51" s="126"/>
      <c r="AM51" s="126"/>
    </row>
    <row r="52" spans="2:40" s="29" customFormat="1" ht="10.199999999999999" customHeight="1">
      <c r="B52" s="116"/>
      <c r="C52" s="116"/>
      <c r="E52" s="101"/>
      <c r="F52" s="101"/>
      <c r="G52" s="101"/>
      <c r="H52" s="101"/>
      <c r="I52" s="101"/>
      <c r="J52" s="101"/>
      <c r="K52" s="101"/>
      <c r="L52" s="101"/>
      <c r="M52" s="101"/>
      <c r="N52" s="101"/>
      <c r="O52" s="101"/>
      <c r="P52" s="118"/>
      <c r="Q52" s="114"/>
      <c r="R52" s="276"/>
      <c r="S52" s="276"/>
      <c r="T52" s="276"/>
      <c r="U52" s="276"/>
      <c r="V52" s="276"/>
      <c r="W52" s="152"/>
      <c r="X52" s="310"/>
      <c r="Y52" s="310"/>
      <c r="Z52" s="312"/>
      <c r="AA52" s="312"/>
      <c r="AB52" s="312"/>
      <c r="AC52" s="276"/>
      <c r="AD52" s="276"/>
      <c r="AE52" s="276"/>
      <c r="AF52" s="276"/>
      <c r="AG52" s="276"/>
      <c r="AH52" s="276"/>
      <c r="AI52" s="276"/>
      <c r="AJ52" s="276"/>
      <c r="AK52" s="126"/>
      <c r="AL52" s="126"/>
      <c r="AM52" s="126"/>
    </row>
    <row r="53" spans="2:40" s="29" customFormat="1" ht="34.950000000000003" customHeight="1">
      <c r="B53" s="116"/>
      <c r="C53" s="116"/>
      <c r="E53" s="101"/>
      <c r="F53" s="101"/>
      <c r="G53" s="101"/>
      <c r="H53" s="101"/>
      <c r="I53" s="101"/>
      <c r="J53" s="101"/>
      <c r="K53" s="101"/>
      <c r="L53" s="101"/>
      <c r="M53" s="101"/>
      <c r="N53" s="101"/>
      <c r="O53" s="101"/>
      <c r="P53" s="118"/>
      <c r="Q53" s="114"/>
      <c r="R53" s="276"/>
      <c r="S53" s="276"/>
      <c r="T53" s="276"/>
      <c r="U53" s="276"/>
      <c r="V53" s="276"/>
      <c r="W53" s="152"/>
      <c r="X53" s="310"/>
      <c r="Y53" s="310"/>
      <c r="Z53" s="312"/>
      <c r="AA53" s="312"/>
      <c r="AB53" s="312"/>
      <c r="AC53" s="276"/>
      <c r="AD53" s="276"/>
      <c r="AE53" s="276"/>
      <c r="AF53" s="276"/>
      <c r="AG53" s="276"/>
      <c r="AH53" s="276"/>
      <c r="AI53" s="276"/>
      <c r="AJ53" s="276"/>
      <c r="AK53" s="126"/>
      <c r="AL53" s="126"/>
      <c r="AM53" s="126"/>
    </row>
    <row r="54" spans="2:40" s="29" customFormat="1" ht="177" customHeight="1">
      <c r="B54" s="116"/>
      <c r="C54" s="116"/>
      <c r="E54" s="101"/>
      <c r="F54" s="101"/>
      <c r="G54" s="101"/>
      <c r="H54" s="101"/>
      <c r="I54" s="101"/>
      <c r="J54" s="101"/>
      <c r="K54" s="101"/>
      <c r="L54" s="101"/>
      <c r="M54" s="101"/>
      <c r="N54" s="101"/>
      <c r="O54" s="101"/>
      <c r="P54" s="114"/>
      <c r="Q54" s="114"/>
      <c r="R54" s="276"/>
      <c r="S54" s="276"/>
      <c r="T54" s="276"/>
      <c r="U54" s="276"/>
      <c r="V54" s="276"/>
      <c r="W54" s="152"/>
      <c r="X54" s="310"/>
      <c r="Y54" s="310"/>
      <c r="Z54" s="312"/>
      <c r="AA54" s="312"/>
      <c r="AB54" s="312"/>
      <c r="AC54" s="276"/>
      <c r="AD54" s="276"/>
      <c r="AE54" s="276"/>
      <c r="AF54" s="276"/>
      <c r="AG54" s="276"/>
      <c r="AH54" s="276"/>
      <c r="AI54" s="276"/>
      <c r="AJ54" s="276"/>
      <c r="AK54" s="126"/>
      <c r="AL54" s="126"/>
      <c r="AM54" s="126"/>
    </row>
    <row r="55" spans="2:40" s="117" customFormat="1" ht="84" customHeight="1">
      <c r="B55" s="120"/>
      <c r="C55" s="120"/>
      <c r="D55" s="27"/>
      <c r="E55" s="317"/>
      <c r="F55" s="317"/>
      <c r="G55" s="317"/>
      <c r="H55" s="317"/>
      <c r="I55" s="317"/>
      <c r="J55" s="317"/>
      <c r="K55" s="317"/>
      <c r="L55" s="317"/>
      <c r="M55" s="317"/>
      <c r="N55" s="317"/>
      <c r="O55" s="113"/>
      <c r="P55" s="113"/>
      <c r="Q55" s="114"/>
      <c r="R55" s="276"/>
      <c r="S55" s="276"/>
      <c r="T55" s="276"/>
      <c r="U55" s="276"/>
      <c r="V55" s="276"/>
      <c r="W55" s="152"/>
      <c r="X55" s="310"/>
      <c r="Y55" s="310"/>
      <c r="Z55" s="312"/>
      <c r="AA55" s="312"/>
      <c r="AB55" s="312"/>
      <c r="AC55" s="276"/>
      <c r="AD55" s="276"/>
      <c r="AE55" s="276"/>
      <c r="AF55" s="276"/>
      <c r="AG55" s="276"/>
      <c r="AH55" s="276"/>
      <c r="AI55" s="276"/>
      <c r="AJ55" s="276"/>
      <c r="AK55" s="126"/>
      <c r="AL55" s="126"/>
      <c r="AM55" s="126"/>
    </row>
    <row r="56" spans="2:40" s="117" customFormat="1" ht="84" customHeight="1">
      <c r="B56" s="120"/>
      <c r="C56" s="120"/>
      <c r="D56" s="27"/>
      <c r="E56" s="317"/>
      <c r="F56" s="317"/>
      <c r="G56" s="317"/>
      <c r="H56" s="317"/>
      <c r="I56" s="317"/>
      <c r="J56" s="317"/>
      <c r="K56" s="317"/>
      <c r="L56" s="317"/>
      <c r="M56" s="317"/>
      <c r="N56" s="317"/>
      <c r="O56" s="113"/>
      <c r="P56" s="113"/>
      <c r="Q56" s="114"/>
      <c r="R56" s="276"/>
      <c r="S56" s="276"/>
      <c r="T56" s="276"/>
      <c r="U56" s="276"/>
      <c r="V56" s="276"/>
      <c r="W56" s="152"/>
      <c r="X56" s="310"/>
      <c r="Y56" s="310"/>
      <c r="Z56" s="312"/>
      <c r="AA56" s="312"/>
      <c r="AB56" s="312"/>
      <c r="AC56" s="276"/>
      <c r="AD56" s="276"/>
      <c r="AE56" s="276"/>
      <c r="AF56" s="276"/>
      <c r="AG56" s="276"/>
      <c r="AH56" s="276"/>
      <c r="AI56" s="276"/>
      <c r="AJ56" s="276"/>
      <c r="AK56" s="126"/>
      <c r="AL56" s="126"/>
      <c r="AM56" s="126"/>
    </row>
    <row r="57" spans="2:40" s="117" customFormat="1" ht="84" customHeight="1">
      <c r="B57" s="120"/>
      <c r="C57" s="120"/>
      <c r="D57" s="27"/>
      <c r="E57" s="275"/>
      <c r="F57" s="275"/>
      <c r="G57" s="275"/>
      <c r="H57" s="275"/>
      <c r="I57" s="275"/>
      <c r="J57" s="275"/>
      <c r="K57" s="275"/>
      <c r="L57" s="275"/>
      <c r="M57" s="275"/>
      <c r="N57" s="275"/>
      <c r="O57" s="276"/>
      <c r="P57" s="113"/>
      <c r="Q57" s="114"/>
      <c r="R57" s="276"/>
      <c r="S57" s="276"/>
      <c r="T57" s="276"/>
      <c r="U57" s="276"/>
      <c r="V57" s="276"/>
      <c r="W57" s="152"/>
      <c r="X57" s="310"/>
      <c r="Y57" s="310"/>
      <c r="Z57" s="312"/>
      <c r="AA57" s="312"/>
      <c r="AB57" s="312"/>
      <c r="AC57" s="276"/>
      <c r="AD57" s="276"/>
      <c r="AE57" s="276"/>
      <c r="AF57" s="276"/>
      <c r="AG57" s="276"/>
      <c r="AH57" s="276"/>
      <c r="AI57" s="276"/>
      <c r="AJ57" s="276"/>
      <c r="AK57" s="126"/>
      <c r="AL57" s="126"/>
      <c r="AM57" s="126"/>
    </row>
    <row r="58" spans="2:40" s="117" customFormat="1" ht="84" customHeight="1">
      <c r="B58" s="120"/>
      <c r="C58" s="120"/>
      <c r="D58" s="27"/>
      <c r="E58" s="275"/>
      <c r="F58" s="275"/>
      <c r="G58" s="275"/>
      <c r="H58" s="275"/>
      <c r="I58" s="275"/>
      <c r="J58" s="275"/>
      <c r="K58" s="275"/>
      <c r="L58" s="275"/>
      <c r="M58" s="275"/>
      <c r="N58" s="275"/>
      <c r="O58" s="276"/>
      <c r="P58" s="276"/>
      <c r="Q58" s="114"/>
      <c r="R58" s="276"/>
      <c r="S58" s="276"/>
      <c r="T58" s="276"/>
      <c r="U58" s="276"/>
      <c r="V58" s="276"/>
      <c r="W58" s="152"/>
      <c r="X58" s="310"/>
      <c r="Y58" s="310"/>
      <c r="Z58" s="312"/>
      <c r="AA58" s="312"/>
      <c r="AB58" s="312"/>
      <c r="AC58" s="276"/>
      <c r="AD58" s="276"/>
      <c r="AE58" s="276"/>
      <c r="AF58" s="276"/>
      <c r="AG58" s="276"/>
      <c r="AH58" s="276"/>
      <c r="AI58" s="276"/>
      <c r="AJ58" s="276"/>
      <c r="AK58" s="126"/>
      <c r="AL58" s="126"/>
      <c r="AM58" s="126"/>
    </row>
    <row r="59" spans="2:40" ht="15.6">
      <c r="B59" s="4"/>
      <c r="C59" s="4"/>
      <c r="D59" s="4"/>
      <c r="E59" s="284"/>
      <c r="F59" s="285" t="s">
        <v>70</v>
      </c>
      <c r="G59" s="286"/>
      <c r="H59" s="286"/>
      <c r="I59" s="286"/>
      <c r="J59" s="24"/>
      <c r="K59" s="24"/>
      <c r="L59" s="24"/>
      <c r="M59" s="24"/>
      <c r="N59" s="24"/>
      <c r="O59" s="24"/>
      <c r="P59" s="24"/>
      <c r="Q59" s="55"/>
      <c r="R59" s="24"/>
      <c r="S59" s="24"/>
      <c r="T59" s="24"/>
      <c r="U59" s="24"/>
      <c r="V59" s="24"/>
      <c r="W59" s="152"/>
      <c r="X59" s="310"/>
      <c r="Y59" s="310"/>
      <c r="Z59" s="310"/>
      <c r="AA59" s="310"/>
      <c r="AB59" s="311"/>
    </row>
    <row r="60" spans="2:40" ht="15.6">
      <c r="B60" s="4"/>
      <c r="C60" s="4"/>
      <c r="D60" s="4"/>
      <c r="E60" s="284"/>
      <c r="F60" s="284"/>
      <c r="G60" s="24"/>
      <c r="H60" s="24"/>
      <c r="I60" s="24"/>
      <c r="J60" s="24"/>
      <c r="K60" s="24"/>
      <c r="L60" s="24"/>
      <c r="M60" s="24"/>
      <c r="N60" s="24"/>
      <c r="O60" s="24"/>
      <c r="P60" s="24"/>
      <c r="Q60" s="55"/>
      <c r="R60" s="24"/>
      <c r="S60" s="24"/>
      <c r="T60" s="24"/>
      <c r="U60" s="24"/>
      <c r="V60" s="24"/>
      <c r="W60" s="24"/>
    </row>
    <row r="61" spans="2:40" s="42" customFormat="1" ht="67.95" customHeight="1">
      <c r="B61" s="41"/>
      <c r="C61" s="41"/>
      <c r="D61" s="41"/>
      <c r="E61" s="279"/>
      <c r="F61" s="279" t="s">
        <v>64</v>
      </c>
      <c r="G61" s="287" t="s">
        <v>35</v>
      </c>
      <c r="H61" s="367" t="s">
        <v>37</v>
      </c>
      <c r="I61" s="367" t="s">
        <v>36</v>
      </c>
      <c r="J61" s="367" t="s">
        <v>141</v>
      </c>
      <c r="K61" s="367" t="s">
        <v>142</v>
      </c>
      <c r="L61" s="367" t="s">
        <v>143</v>
      </c>
      <c r="M61" s="483" t="s">
        <v>46</v>
      </c>
      <c r="N61" s="483"/>
      <c r="O61" s="483"/>
      <c r="P61" s="290"/>
      <c r="Q61" s="88"/>
      <c r="R61" s="290"/>
      <c r="S61" s="290"/>
      <c r="T61" s="290"/>
      <c r="U61" s="290"/>
      <c r="V61" s="290"/>
      <c r="W61" s="280"/>
      <c r="X61" s="280"/>
      <c r="Y61" s="280"/>
      <c r="Z61" s="280"/>
      <c r="AA61" s="280"/>
      <c r="AB61" s="280"/>
      <c r="AC61" s="280"/>
      <c r="AD61" s="280"/>
      <c r="AE61" s="280"/>
      <c r="AF61" s="280"/>
      <c r="AG61" s="280"/>
      <c r="AH61" s="280"/>
      <c r="AI61" s="280"/>
      <c r="AJ61" s="280"/>
      <c r="AK61" s="280"/>
      <c r="AL61" s="280"/>
      <c r="AM61" s="280"/>
    </row>
    <row r="62" spans="2:40" ht="15" customHeight="1">
      <c r="E62" s="281"/>
      <c r="F62" s="281">
        <v>1</v>
      </c>
      <c r="G62" s="281">
        <v>1</v>
      </c>
      <c r="H62" s="125">
        <v>-1</v>
      </c>
      <c r="I62" s="125">
        <v>0</v>
      </c>
      <c r="J62" s="125">
        <v>0</v>
      </c>
      <c r="K62" s="125">
        <v>0</v>
      </c>
      <c r="L62" s="125">
        <v>0</v>
      </c>
      <c r="M62" s="282" t="s">
        <v>120</v>
      </c>
      <c r="N62" s="282"/>
      <c r="O62" s="282"/>
      <c r="P62" s="24"/>
      <c r="Q62" s="55"/>
      <c r="R62" s="24"/>
      <c r="S62" s="24"/>
      <c r="T62" s="24"/>
      <c r="U62" s="24"/>
      <c r="V62" s="24"/>
    </row>
    <row r="63" spans="2:40">
      <c r="E63" s="281"/>
      <c r="F63" s="281">
        <v>2</v>
      </c>
      <c r="G63" s="281">
        <v>1</v>
      </c>
      <c r="H63" s="125">
        <v>1</v>
      </c>
      <c r="I63" s="125">
        <v>0</v>
      </c>
      <c r="J63" s="125">
        <v>0</v>
      </c>
      <c r="K63" s="125">
        <v>0</v>
      </c>
      <c r="L63" s="125">
        <v>0</v>
      </c>
      <c r="M63" s="282" t="s">
        <v>54</v>
      </c>
      <c r="N63" s="282"/>
      <c r="O63" s="282"/>
      <c r="P63" s="24"/>
    </row>
    <row r="64" spans="2:40">
      <c r="E64" s="281"/>
      <c r="F64" s="281"/>
      <c r="G64" s="281">
        <v>1</v>
      </c>
      <c r="H64" s="125">
        <v>0</v>
      </c>
      <c r="I64" s="125">
        <v>0</v>
      </c>
      <c r="J64" s="125">
        <v>0</v>
      </c>
      <c r="K64" s="125">
        <v>0</v>
      </c>
      <c r="L64" s="125">
        <v>0</v>
      </c>
      <c r="M64" s="282" t="s">
        <v>54</v>
      </c>
      <c r="N64" s="282"/>
      <c r="O64" s="282"/>
      <c r="P64" s="24"/>
    </row>
    <row r="65" spans="5:17">
      <c r="E65" s="281"/>
      <c r="F65" s="281">
        <v>3</v>
      </c>
      <c r="G65" s="281">
        <v>2</v>
      </c>
      <c r="H65" s="125">
        <v>-1</v>
      </c>
      <c r="I65" s="125">
        <v>0</v>
      </c>
      <c r="J65" s="125">
        <v>0</v>
      </c>
      <c r="K65" s="125">
        <v>0</v>
      </c>
      <c r="L65" s="125">
        <v>0</v>
      </c>
      <c r="M65" s="282" t="s">
        <v>53</v>
      </c>
      <c r="N65" s="282"/>
      <c r="O65" s="282"/>
      <c r="P65" s="24"/>
    </row>
    <row r="66" spans="5:17">
      <c r="E66" s="281"/>
      <c r="F66" s="281">
        <v>4</v>
      </c>
      <c r="G66" s="281">
        <v>2</v>
      </c>
      <c r="H66" s="125">
        <v>1</v>
      </c>
      <c r="I66" s="125">
        <v>0</v>
      </c>
      <c r="J66" s="125">
        <v>0</v>
      </c>
      <c r="K66" s="125">
        <v>0</v>
      </c>
      <c r="L66" s="125">
        <v>0</v>
      </c>
      <c r="M66" s="282" t="s">
        <v>54</v>
      </c>
      <c r="N66" s="282"/>
      <c r="O66" s="282"/>
      <c r="P66" s="24"/>
    </row>
    <row r="67" spans="5:17">
      <c r="E67" s="281"/>
      <c r="F67" s="281"/>
      <c r="G67" s="281">
        <v>2</v>
      </c>
      <c r="H67" s="125">
        <v>0</v>
      </c>
      <c r="I67" s="125">
        <v>0</v>
      </c>
      <c r="J67" s="125">
        <v>0</v>
      </c>
      <c r="K67" s="125">
        <v>0</v>
      </c>
      <c r="L67" s="125">
        <v>0</v>
      </c>
      <c r="M67" s="282" t="s">
        <v>54</v>
      </c>
      <c r="N67" s="282"/>
      <c r="O67" s="282"/>
      <c r="P67" s="24"/>
    </row>
    <row r="68" spans="5:17">
      <c r="E68" s="281"/>
      <c r="F68" s="281">
        <v>5</v>
      </c>
      <c r="G68" s="281">
        <v>3</v>
      </c>
      <c r="H68" s="125">
        <v>-1</v>
      </c>
      <c r="I68" s="125">
        <v>0</v>
      </c>
      <c r="J68" s="125">
        <v>0</v>
      </c>
      <c r="K68" s="125">
        <v>0</v>
      </c>
      <c r="L68" s="125">
        <v>0</v>
      </c>
      <c r="M68" s="282" t="s">
        <v>55</v>
      </c>
      <c r="N68" s="282"/>
      <c r="O68" s="282"/>
      <c r="P68" s="24"/>
    </row>
    <row r="69" spans="5:17">
      <c r="E69" s="281"/>
      <c r="F69" s="281">
        <v>6</v>
      </c>
      <c r="G69" s="281">
        <v>3</v>
      </c>
      <c r="H69" s="125">
        <v>1</v>
      </c>
      <c r="I69" s="125">
        <v>0</v>
      </c>
      <c r="J69" s="125">
        <v>0</v>
      </c>
      <c r="K69" s="125">
        <v>0</v>
      </c>
      <c r="L69" s="125">
        <v>0</v>
      </c>
      <c r="M69" s="282" t="s">
        <v>54</v>
      </c>
      <c r="N69" s="282"/>
      <c r="O69" s="282"/>
      <c r="P69" s="24"/>
    </row>
    <row r="70" spans="5:17">
      <c r="E70" s="281"/>
      <c r="F70" s="281"/>
      <c r="G70" s="281">
        <v>3</v>
      </c>
      <c r="H70" s="125">
        <v>0</v>
      </c>
      <c r="I70" s="125">
        <v>0</v>
      </c>
      <c r="J70" s="125">
        <v>0</v>
      </c>
      <c r="K70" s="125">
        <v>0</v>
      </c>
      <c r="L70" s="125">
        <v>0</v>
      </c>
      <c r="M70" s="282" t="s">
        <v>54</v>
      </c>
      <c r="N70" s="282"/>
      <c r="O70" s="282"/>
      <c r="P70" s="24"/>
    </row>
    <row r="71" spans="5:17">
      <c r="E71" s="281"/>
      <c r="F71" s="281">
        <v>7</v>
      </c>
      <c r="G71" s="281">
        <v>1</v>
      </c>
      <c r="H71" s="125">
        <v>0</v>
      </c>
      <c r="I71" s="125">
        <v>-1</v>
      </c>
      <c r="J71" s="125">
        <v>-1</v>
      </c>
      <c r="K71" s="125">
        <v>0</v>
      </c>
      <c r="L71" s="125">
        <v>0</v>
      </c>
      <c r="M71" s="282" t="s">
        <v>120</v>
      </c>
      <c r="N71" s="282"/>
      <c r="O71" s="282"/>
      <c r="P71" s="24"/>
    </row>
    <row r="72" spans="5:17">
      <c r="E72" s="281"/>
      <c r="F72" s="281">
        <v>8</v>
      </c>
      <c r="G72" s="281">
        <v>1</v>
      </c>
      <c r="H72" s="125">
        <v>0</v>
      </c>
      <c r="I72" s="125">
        <v>-1</v>
      </c>
      <c r="J72" s="125">
        <v>0</v>
      </c>
      <c r="K72" s="125">
        <v>0</v>
      </c>
      <c r="L72" s="125">
        <v>0</v>
      </c>
      <c r="M72" s="282" t="s">
        <v>120</v>
      </c>
      <c r="N72" s="282"/>
      <c r="O72" s="282"/>
      <c r="P72" s="24"/>
    </row>
    <row r="73" spans="5:17">
      <c r="E73" s="281"/>
      <c r="F73" s="281">
        <v>9</v>
      </c>
      <c r="G73" s="281">
        <v>1</v>
      </c>
      <c r="H73" s="125">
        <v>0</v>
      </c>
      <c r="I73" s="125">
        <v>-1</v>
      </c>
      <c r="J73" s="125">
        <v>1</v>
      </c>
      <c r="K73" s="125">
        <v>0</v>
      </c>
      <c r="L73" s="125">
        <v>0</v>
      </c>
      <c r="M73" s="282" t="s">
        <v>120</v>
      </c>
      <c r="N73" s="282"/>
      <c r="O73" s="282"/>
      <c r="P73" s="24"/>
    </row>
    <row r="74" spans="5:17">
      <c r="E74" s="281"/>
      <c r="F74" s="281">
        <v>10</v>
      </c>
      <c r="G74" s="281">
        <v>2</v>
      </c>
      <c r="H74" s="125">
        <v>0</v>
      </c>
      <c r="I74" s="125">
        <v>-1</v>
      </c>
      <c r="J74" s="125">
        <v>-1</v>
      </c>
      <c r="K74" s="125">
        <v>0</v>
      </c>
      <c r="L74" s="125">
        <v>0</v>
      </c>
      <c r="M74" s="282" t="s">
        <v>53</v>
      </c>
      <c r="N74" s="282"/>
      <c r="O74" s="282"/>
      <c r="P74" s="24"/>
    </row>
    <row r="75" spans="5:17">
      <c r="E75" s="281"/>
      <c r="F75" s="281">
        <v>11</v>
      </c>
      <c r="G75" s="281">
        <v>2</v>
      </c>
      <c r="H75" s="125">
        <v>0</v>
      </c>
      <c r="I75" s="125">
        <v>-1</v>
      </c>
      <c r="J75" s="125">
        <v>0</v>
      </c>
      <c r="K75" s="125">
        <v>0</v>
      </c>
      <c r="L75" s="125">
        <v>0</v>
      </c>
      <c r="M75" s="282" t="s">
        <v>120</v>
      </c>
      <c r="N75" s="282"/>
      <c r="O75" s="282"/>
      <c r="P75" s="24"/>
    </row>
    <row r="76" spans="5:17">
      <c r="E76" s="281"/>
      <c r="F76" s="281">
        <v>12</v>
      </c>
      <c r="G76" s="281">
        <v>2</v>
      </c>
      <c r="H76" s="125">
        <v>0</v>
      </c>
      <c r="I76" s="125">
        <v>-1</v>
      </c>
      <c r="J76" s="125">
        <v>1</v>
      </c>
      <c r="K76" s="125">
        <v>0</v>
      </c>
      <c r="L76" s="125">
        <v>0</v>
      </c>
      <c r="M76" s="282" t="s">
        <v>120</v>
      </c>
      <c r="N76" s="282"/>
      <c r="O76" s="282"/>
      <c r="P76" s="24"/>
      <c r="Q76"/>
    </row>
    <row r="77" spans="5:17">
      <c r="E77" s="281"/>
      <c r="F77" s="281">
        <v>13</v>
      </c>
      <c r="G77" s="281">
        <v>3</v>
      </c>
      <c r="H77" s="125">
        <v>0</v>
      </c>
      <c r="I77" s="125">
        <v>-1</v>
      </c>
      <c r="J77" s="125">
        <v>-1</v>
      </c>
      <c r="K77" s="125">
        <v>0</v>
      </c>
      <c r="L77" s="125">
        <v>0</v>
      </c>
      <c r="M77" s="282" t="s">
        <v>55</v>
      </c>
      <c r="N77" s="282"/>
      <c r="O77" s="282"/>
      <c r="P77" s="24"/>
      <c r="Q77"/>
    </row>
    <row r="78" spans="5:17">
      <c r="E78" s="281"/>
      <c r="F78" s="281">
        <v>14</v>
      </c>
      <c r="G78" s="281">
        <v>3</v>
      </c>
      <c r="H78" s="125">
        <v>0</v>
      </c>
      <c r="I78" s="125">
        <v>-1</v>
      </c>
      <c r="J78" s="125">
        <v>0</v>
      </c>
      <c r="K78" s="125">
        <v>0</v>
      </c>
      <c r="L78" s="125">
        <v>0</v>
      </c>
      <c r="M78" s="282" t="s">
        <v>53</v>
      </c>
      <c r="N78" s="282"/>
      <c r="O78" s="282"/>
      <c r="P78" s="24"/>
      <c r="Q78"/>
    </row>
    <row r="79" spans="5:17">
      <c r="E79" s="281"/>
      <c r="F79" s="281">
        <v>15</v>
      </c>
      <c r="G79" s="281">
        <v>3</v>
      </c>
      <c r="H79" s="125">
        <v>0</v>
      </c>
      <c r="I79" s="125">
        <v>-1</v>
      </c>
      <c r="J79" s="125">
        <v>1</v>
      </c>
      <c r="K79" s="125">
        <v>0</v>
      </c>
      <c r="L79" s="125">
        <v>0</v>
      </c>
      <c r="M79" s="282" t="s">
        <v>53</v>
      </c>
      <c r="N79" s="282"/>
      <c r="O79" s="282"/>
      <c r="P79" s="24"/>
      <c r="Q79"/>
    </row>
    <row r="80" spans="5:17">
      <c r="E80" s="281"/>
      <c r="F80" s="281">
        <v>16</v>
      </c>
      <c r="G80" s="281">
        <v>1</v>
      </c>
      <c r="H80" s="125">
        <v>0</v>
      </c>
      <c r="I80" s="125">
        <v>0</v>
      </c>
      <c r="J80" s="125">
        <v>-1</v>
      </c>
      <c r="K80" s="125">
        <v>0</v>
      </c>
      <c r="L80" s="125">
        <v>0</v>
      </c>
      <c r="M80" s="282" t="s">
        <v>120</v>
      </c>
      <c r="N80" s="282"/>
      <c r="O80" s="282"/>
      <c r="P80" s="24"/>
      <c r="Q80"/>
    </row>
    <row r="81" spans="5:17">
      <c r="E81" s="281"/>
      <c r="F81" s="281">
        <v>18</v>
      </c>
      <c r="G81" s="281">
        <v>1</v>
      </c>
      <c r="H81" s="125">
        <v>0</v>
      </c>
      <c r="I81" s="125">
        <v>0</v>
      </c>
      <c r="J81" s="125">
        <v>1</v>
      </c>
      <c r="K81" s="125">
        <v>0</v>
      </c>
      <c r="L81" s="125">
        <v>0</v>
      </c>
      <c r="M81" s="282" t="s">
        <v>54</v>
      </c>
      <c r="N81" s="282"/>
      <c r="O81" s="282"/>
      <c r="P81" s="24"/>
      <c r="Q81"/>
    </row>
    <row r="82" spans="5:17">
      <c r="E82" s="281"/>
      <c r="F82" s="281">
        <v>19</v>
      </c>
      <c r="G82" s="281">
        <v>2</v>
      </c>
      <c r="H82" s="125">
        <v>0</v>
      </c>
      <c r="I82" s="125">
        <v>0</v>
      </c>
      <c r="J82" s="125">
        <v>-1</v>
      </c>
      <c r="K82" s="125">
        <v>0</v>
      </c>
      <c r="L82" s="125">
        <v>0</v>
      </c>
      <c r="M82" s="282" t="s">
        <v>120</v>
      </c>
      <c r="N82" s="282"/>
      <c r="O82" s="282"/>
      <c r="P82" s="24"/>
      <c r="Q82"/>
    </row>
    <row r="83" spans="5:17">
      <c r="E83" s="281"/>
      <c r="F83" s="281">
        <v>21</v>
      </c>
      <c r="G83" s="281">
        <v>2</v>
      </c>
      <c r="H83" s="125">
        <v>0</v>
      </c>
      <c r="I83" s="125">
        <v>0</v>
      </c>
      <c r="J83" s="125">
        <v>1</v>
      </c>
      <c r="K83" s="125">
        <v>0</v>
      </c>
      <c r="L83" s="125">
        <v>0</v>
      </c>
      <c r="M83" s="282" t="s">
        <v>54</v>
      </c>
      <c r="N83" s="282"/>
      <c r="O83" s="282"/>
      <c r="P83" s="24"/>
      <c r="Q83"/>
    </row>
    <row r="84" spans="5:17">
      <c r="E84" s="281"/>
      <c r="F84" s="281">
        <v>22</v>
      </c>
      <c r="G84" s="281">
        <v>3</v>
      </c>
      <c r="H84" s="125">
        <v>0</v>
      </c>
      <c r="I84" s="125">
        <v>0</v>
      </c>
      <c r="J84" s="125">
        <v>-1</v>
      </c>
      <c r="K84" s="125">
        <v>0</v>
      </c>
      <c r="L84" s="125">
        <v>0</v>
      </c>
      <c r="M84" s="282" t="s">
        <v>59</v>
      </c>
      <c r="N84" s="282"/>
      <c r="O84" s="282"/>
      <c r="P84" s="24"/>
      <c r="Q84"/>
    </row>
    <row r="85" spans="5:17">
      <c r="E85" s="281"/>
      <c r="F85" s="281">
        <v>24</v>
      </c>
      <c r="G85" s="281">
        <v>3</v>
      </c>
      <c r="H85" s="125">
        <v>0</v>
      </c>
      <c r="I85" s="125">
        <v>0</v>
      </c>
      <c r="J85" s="125">
        <v>1</v>
      </c>
      <c r="K85" s="125">
        <v>0</v>
      </c>
      <c r="L85" s="125">
        <v>0</v>
      </c>
      <c r="M85" s="282" t="s">
        <v>54</v>
      </c>
      <c r="N85" s="282"/>
      <c r="O85" s="282"/>
      <c r="P85" s="24"/>
      <c r="Q85"/>
    </row>
    <row r="86" spans="5:17">
      <c r="E86" s="24"/>
      <c r="F86" s="281">
        <v>25</v>
      </c>
      <c r="G86" s="281">
        <v>1</v>
      </c>
      <c r="H86" s="125">
        <v>0</v>
      </c>
      <c r="I86" s="125">
        <v>1</v>
      </c>
      <c r="J86" s="125">
        <v>-1</v>
      </c>
      <c r="K86" s="125">
        <v>0</v>
      </c>
      <c r="L86" s="125">
        <v>0</v>
      </c>
      <c r="M86" s="282" t="s">
        <v>120</v>
      </c>
      <c r="N86" s="282"/>
      <c r="O86" s="282"/>
      <c r="P86" s="24"/>
      <c r="Q86"/>
    </row>
    <row r="87" spans="5:17">
      <c r="E87" s="281"/>
      <c r="F87" s="281">
        <v>26</v>
      </c>
      <c r="G87" s="281">
        <v>1</v>
      </c>
      <c r="H87" s="125">
        <v>0</v>
      </c>
      <c r="I87" s="125">
        <v>1</v>
      </c>
      <c r="J87" s="125">
        <v>0</v>
      </c>
      <c r="K87" s="125">
        <v>0</v>
      </c>
      <c r="L87" s="125">
        <v>0</v>
      </c>
      <c r="M87" s="282" t="s">
        <v>54</v>
      </c>
      <c r="N87" s="282"/>
      <c r="O87" s="282"/>
      <c r="P87" s="24"/>
      <c r="Q87"/>
    </row>
    <row r="88" spans="5:17">
      <c r="E88" s="281"/>
      <c r="F88" s="281">
        <v>27</v>
      </c>
      <c r="G88" s="281">
        <v>1</v>
      </c>
      <c r="H88" s="125">
        <v>0</v>
      </c>
      <c r="I88" s="125">
        <v>1</v>
      </c>
      <c r="J88" s="125">
        <v>1</v>
      </c>
      <c r="K88" s="125">
        <v>0</v>
      </c>
      <c r="L88" s="125">
        <v>0</v>
      </c>
      <c r="M88" s="282" t="s">
        <v>54</v>
      </c>
      <c r="N88" s="282"/>
      <c r="O88" s="282"/>
      <c r="P88" s="24"/>
      <c r="Q88"/>
    </row>
    <row r="89" spans="5:17">
      <c r="E89" s="281"/>
      <c r="F89" s="281">
        <v>28</v>
      </c>
      <c r="G89" s="281">
        <v>2</v>
      </c>
      <c r="H89" s="125">
        <v>0</v>
      </c>
      <c r="I89" s="125">
        <v>1</v>
      </c>
      <c r="J89" s="125">
        <v>-1</v>
      </c>
      <c r="K89" s="125">
        <v>0</v>
      </c>
      <c r="L89" s="125">
        <v>0</v>
      </c>
      <c r="M89" s="282" t="s">
        <v>120</v>
      </c>
      <c r="N89" s="282"/>
      <c r="O89" s="282"/>
      <c r="P89" s="24"/>
      <c r="Q89"/>
    </row>
    <row r="90" spans="5:17">
      <c r="E90" s="281"/>
      <c r="F90" s="281">
        <v>51</v>
      </c>
      <c r="G90" s="281">
        <v>2</v>
      </c>
      <c r="H90" s="125">
        <v>0</v>
      </c>
      <c r="I90" s="125">
        <v>1</v>
      </c>
      <c r="J90" s="125">
        <v>0</v>
      </c>
      <c r="K90" s="125">
        <v>0</v>
      </c>
      <c r="L90" s="125">
        <v>0</v>
      </c>
      <c r="M90" s="282" t="s">
        <v>54</v>
      </c>
      <c r="N90" s="282"/>
      <c r="O90" s="282"/>
      <c r="P90" s="24"/>
      <c r="Q90"/>
    </row>
    <row r="91" spans="5:17">
      <c r="E91" s="281"/>
      <c r="F91" s="281">
        <v>52</v>
      </c>
      <c r="G91" s="281">
        <v>2</v>
      </c>
      <c r="H91" s="125">
        <v>0</v>
      </c>
      <c r="I91" s="125">
        <v>1</v>
      </c>
      <c r="J91" s="125">
        <v>1</v>
      </c>
      <c r="K91" s="125">
        <v>0</v>
      </c>
      <c r="L91" s="125">
        <v>0</v>
      </c>
      <c r="M91" s="282" t="s">
        <v>54</v>
      </c>
      <c r="N91" s="282"/>
      <c r="O91" s="282"/>
      <c r="P91" s="24"/>
      <c r="Q91"/>
    </row>
    <row r="92" spans="5:17">
      <c r="E92" s="281"/>
      <c r="F92" s="281">
        <v>53</v>
      </c>
      <c r="G92" s="281">
        <v>3</v>
      </c>
      <c r="H92" s="125">
        <v>0</v>
      </c>
      <c r="I92" s="125">
        <v>1</v>
      </c>
      <c r="J92" s="125">
        <v>-1</v>
      </c>
      <c r="K92" s="125">
        <v>0</v>
      </c>
      <c r="L92" s="125">
        <v>0</v>
      </c>
      <c r="M92" s="282" t="s">
        <v>53</v>
      </c>
      <c r="N92" s="282"/>
      <c r="O92" s="282"/>
      <c r="P92" s="24"/>
      <c r="Q92"/>
    </row>
    <row r="93" spans="5:17">
      <c r="E93" s="281"/>
      <c r="F93" s="281">
        <v>54</v>
      </c>
      <c r="G93" s="281">
        <v>3</v>
      </c>
      <c r="H93" s="125">
        <v>0</v>
      </c>
      <c r="I93" s="125">
        <v>1</v>
      </c>
      <c r="J93" s="125">
        <v>0</v>
      </c>
      <c r="K93" s="125">
        <v>0</v>
      </c>
      <c r="L93" s="125">
        <v>0</v>
      </c>
      <c r="M93" s="282" t="s">
        <v>54</v>
      </c>
      <c r="N93" s="282"/>
      <c r="O93" s="282"/>
      <c r="P93" s="24"/>
      <c r="Q93"/>
    </row>
    <row r="94" spans="5:17">
      <c r="E94" s="281"/>
      <c r="F94" s="281">
        <v>55</v>
      </c>
      <c r="G94" s="281">
        <v>3</v>
      </c>
      <c r="H94" s="125">
        <v>0</v>
      </c>
      <c r="I94" s="125">
        <v>1</v>
      </c>
      <c r="J94" s="125">
        <v>1</v>
      </c>
      <c r="K94" s="125">
        <v>0</v>
      </c>
      <c r="L94" s="125">
        <v>0</v>
      </c>
      <c r="M94" s="282" t="s">
        <v>54</v>
      </c>
      <c r="N94" s="282"/>
      <c r="O94" s="282"/>
      <c r="P94" s="24"/>
      <c r="Q94"/>
    </row>
    <row r="95" spans="5:17">
      <c r="E95" s="281"/>
      <c r="F95" s="281">
        <v>56</v>
      </c>
      <c r="G95" s="281">
        <v>1</v>
      </c>
      <c r="H95" s="125">
        <v>0</v>
      </c>
      <c r="I95" s="125">
        <v>0</v>
      </c>
      <c r="J95" s="125">
        <v>0</v>
      </c>
      <c r="K95" s="125">
        <v>-1</v>
      </c>
      <c r="L95" s="125">
        <v>-1</v>
      </c>
      <c r="M95" s="282" t="s">
        <v>120</v>
      </c>
      <c r="N95" s="282"/>
      <c r="O95" s="282"/>
      <c r="P95" s="24"/>
      <c r="Q95"/>
    </row>
    <row r="96" spans="5:17">
      <c r="E96" s="281"/>
      <c r="F96" s="281">
        <v>57</v>
      </c>
      <c r="G96" s="281">
        <v>1</v>
      </c>
      <c r="H96" s="125">
        <v>0</v>
      </c>
      <c r="I96" s="125">
        <v>0</v>
      </c>
      <c r="J96" s="125">
        <v>0</v>
      </c>
      <c r="K96" s="125">
        <v>-1</v>
      </c>
      <c r="L96" s="125">
        <v>0</v>
      </c>
      <c r="M96" s="282" t="s">
        <v>120</v>
      </c>
      <c r="N96" s="282"/>
      <c r="O96" s="282"/>
      <c r="P96" s="24"/>
      <c r="Q96"/>
    </row>
    <row r="97" spans="4:17">
      <c r="E97" s="281"/>
      <c r="F97" s="281">
        <v>58</v>
      </c>
      <c r="G97" s="281">
        <v>1</v>
      </c>
      <c r="H97" s="125">
        <v>0</v>
      </c>
      <c r="I97" s="125">
        <v>0</v>
      </c>
      <c r="J97" s="125">
        <v>0</v>
      </c>
      <c r="K97" s="125">
        <v>-1</v>
      </c>
      <c r="L97" s="125">
        <v>1</v>
      </c>
      <c r="M97" s="282" t="s">
        <v>120</v>
      </c>
      <c r="N97" s="282"/>
      <c r="O97" s="282"/>
      <c r="P97" s="24"/>
      <c r="Q97"/>
    </row>
    <row r="98" spans="4:17">
      <c r="E98" s="281"/>
      <c r="F98" s="281">
        <v>59</v>
      </c>
      <c r="G98" s="281">
        <v>2</v>
      </c>
      <c r="H98" s="125">
        <v>0</v>
      </c>
      <c r="I98" s="125">
        <v>0</v>
      </c>
      <c r="J98" s="125">
        <v>0</v>
      </c>
      <c r="K98" s="125">
        <v>-1</v>
      </c>
      <c r="L98" s="125">
        <v>-1</v>
      </c>
      <c r="M98" s="282" t="s">
        <v>53</v>
      </c>
      <c r="N98" s="282"/>
      <c r="O98" s="282"/>
      <c r="P98" s="24"/>
      <c r="Q98"/>
    </row>
    <row r="99" spans="4:17">
      <c r="D99" s="50"/>
      <c r="E99" s="281"/>
      <c r="F99" s="281">
        <v>60</v>
      </c>
      <c r="G99" s="281">
        <v>2</v>
      </c>
      <c r="H99" s="125">
        <v>0</v>
      </c>
      <c r="I99" s="125">
        <v>0</v>
      </c>
      <c r="J99" s="125">
        <v>0</v>
      </c>
      <c r="K99" s="125">
        <v>-1</v>
      </c>
      <c r="L99" s="125">
        <v>0</v>
      </c>
      <c r="M99" s="282" t="s">
        <v>120</v>
      </c>
      <c r="N99" s="282"/>
      <c r="O99" s="282"/>
      <c r="P99" s="24"/>
      <c r="Q99"/>
    </row>
    <row r="100" spans="4:17">
      <c r="D100" s="50"/>
      <c r="E100" s="281"/>
      <c r="F100" s="281">
        <v>61</v>
      </c>
      <c r="G100" s="281">
        <v>2</v>
      </c>
      <c r="H100" s="125">
        <v>0</v>
      </c>
      <c r="I100" s="125">
        <v>0</v>
      </c>
      <c r="J100" s="125">
        <v>0</v>
      </c>
      <c r="K100" s="125">
        <v>-1</v>
      </c>
      <c r="L100" s="125">
        <v>1</v>
      </c>
      <c r="M100" s="282" t="s">
        <v>120</v>
      </c>
      <c r="N100" s="282"/>
      <c r="O100" s="282"/>
      <c r="P100" s="24"/>
      <c r="Q100"/>
    </row>
    <row r="101" spans="4:17">
      <c r="D101" s="50"/>
      <c r="E101" s="281"/>
      <c r="F101" s="281">
        <v>62</v>
      </c>
      <c r="G101" s="281">
        <v>3</v>
      </c>
      <c r="H101" s="125">
        <v>0</v>
      </c>
      <c r="I101" s="125">
        <v>0</v>
      </c>
      <c r="J101" s="125">
        <v>0</v>
      </c>
      <c r="K101" s="125">
        <v>-1</v>
      </c>
      <c r="L101" s="125">
        <v>-1</v>
      </c>
      <c r="M101" s="282" t="s">
        <v>55</v>
      </c>
      <c r="N101" s="282"/>
      <c r="O101" s="282"/>
      <c r="P101" s="24"/>
      <c r="Q101"/>
    </row>
    <row r="102" spans="4:17">
      <c r="D102" s="50"/>
      <c r="E102" s="281"/>
      <c r="F102" s="281">
        <v>63</v>
      </c>
      <c r="G102" s="281">
        <v>3</v>
      </c>
      <c r="H102" s="125">
        <v>0</v>
      </c>
      <c r="I102" s="125">
        <v>0</v>
      </c>
      <c r="J102" s="125">
        <v>0</v>
      </c>
      <c r="K102" s="125">
        <v>-1</v>
      </c>
      <c r="L102" s="125">
        <v>0</v>
      </c>
      <c r="M102" s="282" t="s">
        <v>53</v>
      </c>
      <c r="N102" s="282"/>
      <c r="O102" s="282"/>
      <c r="P102" s="24"/>
      <c r="Q102"/>
    </row>
    <row r="103" spans="4:17">
      <c r="D103" s="50"/>
      <c r="E103" s="281"/>
      <c r="F103" s="281">
        <v>64</v>
      </c>
      <c r="G103" s="281">
        <v>3</v>
      </c>
      <c r="H103" s="125">
        <v>0</v>
      </c>
      <c r="I103" s="125">
        <v>0</v>
      </c>
      <c r="J103" s="125">
        <v>0</v>
      </c>
      <c r="K103" s="125">
        <v>-1</v>
      </c>
      <c r="L103" s="125">
        <v>1</v>
      </c>
      <c r="M103" s="282" t="s">
        <v>53</v>
      </c>
      <c r="N103" s="282"/>
      <c r="O103" s="282"/>
      <c r="P103" s="24"/>
      <c r="Q103"/>
    </row>
    <row r="104" spans="4:17">
      <c r="D104" s="50"/>
      <c r="E104" s="281"/>
      <c r="F104" s="281">
        <v>65</v>
      </c>
      <c r="G104" s="281">
        <v>1</v>
      </c>
      <c r="H104" s="125">
        <v>0</v>
      </c>
      <c r="I104" s="125">
        <v>0</v>
      </c>
      <c r="J104" s="125">
        <v>0</v>
      </c>
      <c r="K104" s="125">
        <v>0</v>
      </c>
      <c r="L104" s="125">
        <v>-1</v>
      </c>
      <c r="M104" s="282" t="s">
        <v>120</v>
      </c>
      <c r="N104" s="282"/>
      <c r="O104" s="282"/>
      <c r="P104" s="24"/>
      <c r="Q104"/>
    </row>
    <row r="105" spans="4:17">
      <c r="D105" s="50"/>
      <c r="E105" s="281"/>
      <c r="F105" s="281">
        <v>67</v>
      </c>
      <c r="G105" s="281">
        <v>1</v>
      </c>
      <c r="H105" s="125">
        <v>0</v>
      </c>
      <c r="I105" s="125">
        <v>0</v>
      </c>
      <c r="J105" s="125">
        <v>0</v>
      </c>
      <c r="K105" s="125">
        <v>0</v>
      </c>
      <c r="L105" s="125">
        <v>1</v>
      </c>
      <c r="M105" s="282" t="s">
        <v>54</v>
      </c>
      <c r="N105" s="282"/>
      <c r="O105" s="282"/>
      <c r="P105" s="24"/>
      <c r="Q105"/>
    </row>
    <row r="106" spans="4:17">
      <c r="D106" s="50"/>
      <c r="E106" s="281"/>
      <c r="F106" s="281">
        <v>68</v>
      </c>
      <c r="G106" s="281">
        <v>2</v>
      </c>
      <c r="H106" s="125">
        <v>0</v>
      </c>
      <c r="I106" s="125">
        <v>0</v>
      </c>
      <c r="J106" s="125">
        <v>0</v>
      </c>
      <c r="K106" s="125">
        <v>0</v>
      </c>
      <c r="L106" s="125">
        <v>-1</v>
      </c>
      <c r="M106" s="282" t="s">
        <v>120</v>
      </c>
      <c r="N106" s="282"/>
      <c r="O106" s="282"/>
      <c r="P106" s="24"/>
      <c r="Q106"/>
    </row>
    <row r="107" spans="4:17">
      <c r="D107" s="50"/>
      <c r="E107" s="281"/>
      <c r="F107" s="281">
        <v>69</v>
      </c>
      <c r="G107" s="281">
        <v>2</v>
      </c>
      <c r="H107" s="125">
        <v>0</v>
      </c>
      <c r="I107" s="125">
        <v>0</v>
      </c>
      <c r="J107" s="125">
        <v>0</v>
      </c>
      <c r="K107" s="125">
        <v>0</v>
      </c>
      <c r="L107" s="125">
        <v>1</v>
      </c>
      <c r="M107" s="282" t="s">
        <v>54</v>
      </c>
      <c r="N107" s="282"/>
      <c r="O107" s="282"/>
      <c r="P107" s="24"/>
      <c r="Q107"/>
    </row>
    <row r="108" spans="4:17">
      <c r="D108" s="50"/>
      <c r="E108" s="281"/>
      <c r="F108" s="281">
        <v>71</v>
      </c>
      <c r="G108" s="281">
        <v>3</v>
      </c>
      <c r="H108" s="125">
        <v>0</v>
      </c>
      <c r="I108" s="125">
        <v>0</v>
      </c>
      <c r="J108" s="125">
        <v>0</v>
      </c>
      <c r="K108" s="125">
        <v>0</v>
      </c>
      <c r="L108" s="125">
        <v>-1</v>
      </c>
      <c r="M108" s="282" t="s">
        <v>53</v>
      </c>
      <c r="N108" s="282"/>
      <c r="O108" s="282"/>
      <c r="P108" s="24"/>
      <c r="Q108"/>
    </row>
    <row r="109" spans="4:17">
      <c r="D109" s="50"/>
      <c r="E109" s="281"/>
      <c r="F109" s="281">
        <v>73</v>
      </c>
      <c r="G109" s="281">
        <v>3</v>
      </c>
      <c r="H109" s="125">
        <v>0</v>
      </c>
      <c r="I109" s="125">
        <v>0</v>
      </c>
      <c r="J109" s="125">
        <v>0</v>
      </c>
      <c r="K109" s="125">
        <v>0</v>
      </c>
      <c r="L109" s="125">
        <v>1</v>
      </c>
      <c r="M109" s="282" t="s">
        <v>54</v>
      </c>
      <c r="N109" s="282"/>
      <c r="O109" s="282"/>
      <c r="P109" s="24"/>
      <c r="Q109"/>
    </row>
    <row r="110" spans="4:17">
      <c r="D110" s="50"/>
      <c r="E110" s="281"/>
      <c r="F110" s="281">
        <v>74</v>
      </c>
      <c r="G110" s="281">
        <v>1</v>
      </c>
      <c r="H110" s="125">
        <v>0</v>
      </c>
      <c r="I110" s="125">
        <v>0</v>
      </c>
      <c r="J110" s="125">
        <v>0</v>
      </c>
      <c r="K110" s="125">
        <v>1</v>
      </c>
      <c r="L110" s="125">
        <v>-1</v>
      </c>
      <c r="M110" s="282" t="s">
        <v>120</v>
      </c>
      <c r="N110" s="282"/>
      <c r="O110" s="282"/>
      <c r="P110" s="24"/>
      <c r="Q110"/>
    </row>
    <row r="111" spans="4:17">
      <c r="D111" s="50"/>
      <c r="E111" s="281"/>
      <c r="F111" s="281">
        <v>75</v>
      </c>
      <c r="G111" s="281">
        <v>1</v>
      </c>
      <c r="H111" s="125">
        <v>0</v>
      </c>
      <c r="I111" s="125">
        <v>0</v>
      </c>
      <c r="J111" s="125">
        <v>0</v>
      </c>
      <c r="K111" s="125">
        <v>1</v>
      </c>
      <c r="L111" s="125">
        <v>0</v>
      </c>
      <c r="M111" s="282" t="s">
        <v>54</v>
      </c>
      <c r="N111" s="282"/>
      <c r="O111" s="282"/>
      <c r="P111" s="24"/>
      <c r="Q111"/>
    </row>
    <row r="112" spans="4:17">
      <c r="D112" s="50"/>
      <c r="E112" s="281"/>
      <c r="F112" s="281">
        <v>76</v>
      </c>
      <c r="G112" s="281">
        <v>1</v>
      </c>
      <c r="H112" s="125">
        <v>0</v>
      </c>
      <c r="I112" s="125">
        <v>0</v>
      </c>
      <c r="J112" s="125">
        <v>0</v>
      </c>
      <c r="K112" s="125">
        <v>1</v>
      </c>
      <c r="L112" s="125">
        <v>1</v>
      </c>
      <c r="M112" s="282" t="s">
        <v>54</v>
      </c>
      <c r="N112" s="282"/>
      <c r="O112" s="282"/>
      <c r="P112" s="24"/>
      <c r="Q112"/>
    </row>
    <row r="113" spans="4:17">
      <c r="D113" s="50"/>
      <c r="E113" s="281"/>
      <c r="F113" s="281">
        <v>77</v>
      </c>
      <c r="G113" s="281">
        <v>2</v>
      </c>
      <c r="H113" s="125">
        <v>0</v>
      </c>
      <c r="I113" s="125">
        <v>0</v>
      </c>
      <c r="J113" s="125">
        <v>0</v>
      </c>
      <c r="K113" s="125">
        <v>1</v>
      </c>
      <c r="L113" s="125">
        <v>-1</v>
      </c>
      <c r="M113" s="282" t="s">
        <v>120</v>
      </c>
      <c r="N113" s="282"/>
      <c r="O113" s="282"/>
      <c r="P113" s="24"/>
      <c r="Q113"/>
    </row>
    <row r="114" spans="4:17">
      <c r="D114" s="50"/>
      <c r="E114" s="281"/>
      <c r="F114" s="281">
        <v>78</v>
      </c>
      <c r="G114" s="281">
        <v>2</v>
      </c>
      <c r="H114" s="125">
        <v>0</v>
      </c>
      <c r="I114" s="125">
        <v>0</v>
      </c>
      <c r="J114" s="125">
        <v>0</v>
      </c>
      <c r="K114" s="125">
        <v>1</v>
      </c>
      <c r="L114" s="125">
        <v>0</v>
      </c>
      <c r="M114" s="282" t="s">
        <v>54</v>
      </c>
      <c r="N114" s="282"/>
      <c r="O114" s="282"/>
      <c r="P114" s="24"/>
      <c r="Q114"/>
    </row>
    <row r="115" spans="4:17">
      <c r="D115" s="50"/>
      <c r="E115" s="281"/>
      <c r="F115" s="281">
        <v>79</v>
      </c>
      <c r="G115" s="281">
        <v>2</v>
      </c>
      <c r="H115" s="125">
        <v>0</v>
      </c>
      <c r="I115" s="125">
        <v>0</v>
      </c>
      <c r="J115" s="125">
        <v>0</v>
      </c>
      <c r="K115" s="125">
        <v>1</v>
      </c>
      <c r="L115" s="125">
        <v>1</v>
      </c>
      <c r="M115" s="282" t="s">
        <v>54</v>
      </c>
      <c r="N115" s="282"/>
      <c r="O115" s="282"/>
      <c r="P115" s="24"/>
      <c r="Q115"/>
    </row>
    <row r="116" spans="4:17">
      <c r="D116" s="50"/>
      <c r="E116" s="281"/>
      <c r="F116" s="281">
        <v>80</v>
      </c>
      <c r="G116" s="281">
        <v>3</v>
      </c>
      <c r="H116" s="125">
        <v>0</v>
      </c>
      <c r="I116" s="125">
        <v>0</v>
      </c>
      <c r="J116" s="125">
        <v>0</v>
      </c>
      <c r="K116" s="125">
        <v>1</v>
      </c>
      <c r="L116" s="125">
        <v>-1</v>
      </c>
      <c r="M116" s="282" t="s">
        <v>53</v>
      </c>
      <c r="N116" s="282"/>
      <c r="O116" s="282"/>
      <c r="P116" s="24"/>
      <c r="Q116"/>
    </row>
    <row r="117" spans="4:17">
      <c r="D117" s="50"/>
      <c r="E117" s="281"/>
      <c r="F117" s="281">
        <v>81</v>
      </c>
      <c r="G117" s="281">
        <v>3</v>
      </c>
      <c r="H117" s="125">
        <v>0</v>
      </c>
      <c r="I117" s="125">
        <v>0</v>
      </c>
      <c r="J117" s="125">
        <v>0</v>
      </c>
      <c r="K117" s="125">
        <v>1</v>
      </c>
      <c r="L117" s="125">
        <v>0</v>
      </c>
      <c r="M117" s="282" t="s">
        <v>54</v>
      </c>
      <c r="N117" s="282"/>
      <c r="O117" s="282"/>
      <c r="P117" s="24"/>
      <c r="Q117"/>
    </row>
    <row r="118" spans="4:17">
      <c r="D118" s="50"/>
      <c r="E118" s="281"/>
      <c r="F118" s="281">
        <v>82</v>
      </c>
      <c r="G118" s="281">
        <v>3</v>
      </c>
      <c r="H118" s="125">
        <v>0</v>
      </c>
      <c r="I118" s="125">
        <v>0</v>
      </c>
      <c r="J118" s="125">
        <v>0</v>
      </c>
      <c r="K118" s="125">
        <v>1</v>
      </c>
      <c r="L118" s="125">
        <v>1</v>
      </c>
      <c r="M118" s="282" t="s">
        <v>54</v>
      </c>
      <c r="N118" s="282"/>
      <c r="O118" s="282"/>
      <c r="P118" s="24"/>
      <c r="Q118"/>
    </row>
    <row r="119" spans="4:17">
      <c r="D119" s="50"/>
      <c r="E119" s="281"/>
      <c r="F119" s="281"/>
      <c r="G119" s="24"/>
      <c r="H119" s="24"/>
      <c r="I119" s="24"/>
      <c r="J119" s="24"/>
      <c r="K119" s="24"/>
      <c r="L119" s="24"/>
      <c r="M119" s="24"/>
      <c r="N119" s="24"/>
      <c r="O119" s="24"/>
      <c r="P119" s="24"/>
      <c r="Q119"/>
    </row>
    <row r="120" spans="4:17">
      <c r="D120" s="50"/>
      <c r="E120" s="281"/>
      <c r="F120" s="24">
        <f t="array" ref="F120">VLOOKUP(W12&amp;W17&amp;W21&amp;W22&amp;W26&amp;W27,CHOOSE({1,2,3,4,5,6},G62:G119&amp;H62:H119&amp;I62:I119&amp;J62:J119&amp;K62:K119&amp;L62:L119,F62:F119),2,FALSE)</f>
        <v>0</v>
      </c>
      <c r="G120" s="24"/>
      <c r="H120" s="24"/>
      <c r="I120" s="24"/>
      <c r="J120" s="24"/>
      <c r="K120" s="24"/>
      <c r="L120" s="24"/>
      <c r="M120" s="24"/>
      <c r="N120" s="24"/>
      <c r="O120" s="24"/>
      <c r="P120" s="24"/>
      <c r="Q120"/>
    </row>
    <row r="121" spans="4:17">
      <c r="D121" s="50"/>
      <c r="E121" s="281"/>
      <c r="F121" s="24"/>
      <c r="G121" s="24"/>
      <c r="H121" s="24"/>
      <c r="I121" s="24"/>
      <c r="J121" s="24"/>
      <c r="K121" s="24"/>
      <c r="L121" s="24"/>
      <c r="M121" s="24"/>
      <c r="N121" s="24"/>
      <c r="O121" s="24"/>
      <c r="P121" s="24"/>
      <c r="Q121"/>
    </row>
    <row r="122" spans="4:17">
      <c r="D122" s="50"/>
      <c r="E122" s="281"/>
      <c r="F122" s="24"/>
      <c r="G122" s="24"/>
      <c r="H122" s="24"/>
      <c r="I122" s="24"/>
      <c r="J122" s="24"/>
      <c r="K122" s="24"/>
      <c r="L122" s="24"/>
      <c r="M122" s="24"/>
      <c r="N122" s="24"/>
      <c r="O122" s="24"/>
      <c r="P122" s="24"/>
      <c r="Q122"/>
    </row>
    <row r="123" spans="4:17">
      <c r="D123" s="50"/>
      <c r="E123" s="281"/>
      <c r="F123" s="24"/>
      <c r="G123" s="24"/>
      <c r="H123" s="24"/>
      <c r="I123" s="24"/>
      <c r="J123" s="24"/>
      <c r="K123" s="24"/>
      <c r="L123" s="24"/>
      <c r="M123" s="24"/>
      <c r="N123" s="24"/>
      <c r="O123" s="24"/>
      <c r="P123" s="24"/>
      <c r="Q123"/>
    </row>
    <row r="124" spans="4:17">
      <c r="D124" s="50"/>
      <c r="E124" s="281"/>
      <c r="F124" s="24"/>
      <c r="G124" s="24"/>
      <c r="H124" s="24"/>
      <c r="I124" s="24"/>
      <c r="J124" s="24"/>
      <c r="K124" s="24"/>
      <c r="L124" s="24"/>
      <c r="M124" s="24"/>
      <c r="N124" s="24"/>
      <c r="O124" s="24"/>
      <c r="P124" s="24"/>
      <c r="Q124"/>
    </row>
    <row r="125" spans="4:17">
      <c r="D125" s="50"/>
      <c r="E125" s="281"/>
      <c r="F125" s="24"/>
      <c r="G125" s="24"/>
      <c r="H125" s="24"/>
      <c r="I125" s="24"/>
      <c r="J125" s="24"/>
      <c r="K125" s="24"/>
      <c r="L125" s="24"/>
      <c r="M125" s="24"/>
      <c r="N125" s="24"/>
      <c r="O125" s="24"/>
      <c r="P125" s="24"/>
      <c r="Q125"/>
    </row>
    <row r="126" spans="4:17">
      <c r="D126" s="50"/>
      <c r="E126" s="281"/>
      <c r="F126" s="24"/>
      <c r="G126" s="24"/>
      <c r="H126" s="24"/>
      <c r="I126" s="24"/>
      <c r="J126" s="24"/>
      <c r="K126" s="24"/>
      <c r="L126" s="24"/>
      <c r="M126" s="24"/>
      <c r="N126" s="24"/>
      <c r="O126" s="24"/>
      <c r="P126" s="24"/>
      <c r="Q126"/>
    </row>
    <row r="127" spans="4:17">
      <c r="D127" s="50"/>
      <c r="E127" s="281"/>
      <c r="F127" s="25"/>
      <c r="G127" s="25"/>
      <c r="H127" s="25"/>
      <c r="I127" s="25"/>
      <c r="J127" s="25"/>
      <c r="K127" s="25"/>
      <c r="L127" s="25"/>
      <c r="M127" s="25"/>
      <c r="N127" s="25"/>
      <c r="O127" s="25"/>
      <c r="P127" s="25"/>
      <c r="Q127"/>
    </row>
    <row r="128" spans="4:17">
      <c r="D128" s="50"/>
      <c r="E128" s="281"/>
      <c r="F128" s="25"/>
      <c r="G128" s="25"/>
      <c r="H128" s="25"/>
      <c r="I128" s="25"/>
      <c r="J128" s="25"/>
      <c r="K128" s="25"/>
      <c r="L128" s="25"/>
      <c r="M128" s="25"/>
      <c r="N128" s="25"/>
      <c r="O128" s="25"/>
      <c r="P128" s="25"/>
      <c r="Q128"/>
    </row>
    <row r="129" spans="4:17">
      <c r="D129" s="50"/>
      <c r="E129" s="281"/>
      <c r="F129" s="25"/>
      <c r="G129" s="25"/>
      <c r="H129" s="25"/>
      <c r="I129" s="25"/>
      <c r="J129" s="25"/>
      <c r="K129" s="25"/>
      <c r="L129" s="25"/>
      <c r="M129" s="25"/>
      <c r="N129" s="25"/>
      <c r="O129" s="25"/>
      <c r="P129" s="25"/>
      <c r="Q129"/>
    </row>
    <row r="130" spans="4:17">
      <c r="D130" s="50"/>
      <c r="E130" s="281"/>
      <c r="F130" s="25"/>
      <c r="G130" s="25"/>
      <c r="H130" s="25"/>
      <c r="I130" s="25"/>
      <c r="J130" s="25"/>
      <c r="K130" s="25"/>
      <c r="L130" s="25"/>
      <c r="M130" s="25"/>
      <c r="N130" s="25"/>
      <c r="O130" s="25"/>
      <c r="P130" s="25"/>
      <c r="Q130"/>
    </row>
    <row r="131" spans="4:17">
      <c r="D131" s="50"/>
      <c r="E131" s="281"/>
      <c r="F131" s="25"/>
      <c r="G131" s="25"/>
      <c r="H131" s="25"/>
      <c r="I131" s="25"/>
      <c r="J131" s="25"/>
      <c r="K131" s="25"/>
      <c r="L131" s="25"/>
      <c r="M131" s="25"/>
      <c r="N131" s="25"/>
      <c r="O131" s="25"/>
      <c r="P131" s="25"/>
      <c r="Q131"/>
    </row>
    <row r="132" spans="4:17">
      <c r="D132" s="50"/>
      <c r="E132" s="281"/>
      <c r="F132" s="25"/>
      <c r="G132" s="25"/>
      <c r="H132" s="25"/>
      <c r="I132" s="25"/>
      <c r="J132" s="25"/>
      <c r="K132" s="25"/>
      <c r="L132" s="25"/>
      <c r="M132" s="25"/>
      <c r="N132" s="25"/>
      <c r="O132" s="25"/>
      <c r="P132" s="25"/>
      <c r="Q132"/>
    </row>
    <row r="133" spans="4:17">
      <c r="D133" s="50"/>
      <c r="E133" s="281"/>
      <c r="F133" s="25"/>
      <c r="G133" s="25"/>
      <c r="H133" s="25"/>
      <c r="I133" s="25"/>
      <c r="J133" s="25"/>
      <c r="K133" s="25"/>
      <c r="L133" s="25"/>
      <c r="M133" s="25"/>
      <c r="N133" s="25"/>
      <c r="O133" s="25"/>
      <c r="P133" s="25"/>
      <c r="Q133"/>
    </row>
    <row r="134" spans="4:17">
      <c r="D134" s="50"/>
      <c r="E134" s="25"/>
      <c r="F134" s="25"/>
      <c r="G134" s="25"/>
      <c r="H134" s="25"/>
      <c r="I134" s="25"/>
      <c r="J134" s="25"/>
      <c r="K134" s="25"/>
      <c r="L134" s="25"/>
      <c r="M134" s="25"/>
      <c r="N134" s="25"/>
      <c r="O134" s="25"/>
      <c r="P134" s="25"/>
      <c r="Q134"/>
    </row>
    <row r="135" spans="4:17">
      <c r="E135" s="25"/>
      <c r="F135" s="25"/>
      <c r="G135" s="25"/>
      <c r="H135" s="25"/>
      <c r="I135" s="25"/>
      <c r="J135" s="25"/>
      <c r="K135" s="25"/>
      <c r="L135" s="25"/>
      <c r="M135" s="25"/>
      <c r="N135" s="25"/>
      <c r="O135" s="25"/>
      <c r="P135" s="25"/>
    </row>
    <row r="136" spans="4:17">
      <c r="E136" s="25"/>
      <c r="F136" s="25"/>
      <c r="G136" s="25"/>
      <c r="H136" s="25"/>
      <c r="I136" s="25"/>
      <c r="J136" s="25"/>
      <c r="K136" s="25"/>
      <c r="L136" s="25"/>
      <c r="M136" s="25"/>
      <c r="N136" s="25"/>
      <c r="O136" s="25"/>
      <c r="P136" s="25"/>
    </row>
    <row r="137" spans="4:17">
      <c r="E137" s="25"/>
      <c r="F137" s="25"/>
      <c r="G137" s="25"/>
      <c r="H137" s="25"/>
      <c r="I137" s="25"/>
      <c r="J137" s="25"/>
      <c r="K137" s="25"/>
      <c r="L137" s="25"/>
      <c r="M137" s="25"/>
      <c r="N137" s="25"/>
      <c r="O137" s="25"/>
      <c r="P137" s="25"/>
    </row>
    <row r="138" spans="4:17">
      <c r="E138" s="25"/>
      <c r="F138" s="25"/>
      <c r="G138" s="25"/>
      <c r="H138" s="25"/>
      <c r="I138" s="25"/>
      <c r="J138" s="25"/>
      <c r="K138" s="25"/>
      <c r="L138" s="25"/>
      <c r="M138" s="25"/>
      <c r="N138" s="25"/>
      <c r="O138" s="25"/>
    </row>
    <row r="139" spans="4:17">
      <c r="E139" s="25"/>
      <c r="F139" s="25"/>
      <c r="G139" s="25"/>
      <c r="H139" s="25"/>
      <c r="I139" s="25"/>
      <c r="J139" s="25"/>
      <c r="K139" s="25"/>
      <c r="L139" s="25"/>
      <c r="M139" s="25"/>
      <c r="N139" s="25"/>
      <c r="O139" s="25"/>
    </row>
    <row r="140" spans="4:17">
      <c r="E140" s="25"/>
      <c r="F140" s="25"/>
      <c r="G140" s="25"/>
      <c r="H140" s="25"/>
      <c r="I140" s="25"/>
      <c r="J140" s="25"/>
      <c r="K140" s="25"/>
      <c r="L140" s="25"/>
      <c r="M140" s="25"/>
      <c r="N140" s="25"/>
      <c r="O140" s="25"/>
    </row>
    <row r="141" spans="4:17">
      <c r="E141" s="25"/>
      <c r="F141" s="25"/>
      <c r="G141" s="25"/>
      <c r="H141" s="25"/>
      <c r="I141" s="25"/>
      <c r="J141" s="25"/>
      <c r="K141" s="25"/>
      <c r="L141" s="25"/>
      <c r="M141" s="25"/>
      <c r="N141" s="25"/>
      <c r="O141" s="25"/>
    </row>
    <row r="142" spans="4:17">
      <c r="E142" s="25"/>
      <c r="F142" s="25"/>
      <c r="G142" s="25"/>
      <c r="H142" s="25"/>
      <c r="I142" s="25"/>
      <c r="J142" s="25"/>
      <c r="K142" s="25"/>
      <c r="L142" s="25"/>
      <c r="M142" s="25"/>
      <c r="N142" s="25"/>
      <c r="O142" s="25"/>
    </row>
    <row r="143" spans="4:17">
      <c r="E143" s="25"/>
      <c r="F143" s="25"/>
      <c r="G143" s="25"/>
      <c r="H143" s="25"/>
      <c r="I143" s="25"/>
      <c r="J143" s="25"/>
      <c r="K143" s="25"/>
      <c r="L143" s="25"/>
      <c r="M143" s="25"/>
      <c r="N143" s="25"/>
      <c r="O143" s="25"/>
    </row>
    <row r="144" spans="4:17">
      <c r="E144" s="25"/>
      <c r="F144" s="25"/>
      <c r="G144" s="25"/>
      <c r="H144" s="25"/>
      <c r="I144" s="25"/>
      <c r="J144" s="25"/>
      <c r="K144" s="25"/>
      <c r="L144" s="25"/>
      <c r="M144" s="25"/>
      <c r="N144" s="25"/>
      <c r="O144" s="25"/>
    </row>
    <row r="145" spans="5:15">
      <c r="E145" s="25"/>
      <c r="F145" s="25"/>
      <c r="G145" s="25"/>
      <c r="H145" s="25"/>
      <c r="I145" s="25"/>
      <c r="J145" s="25"/>
      <c r="K145" s="25"/>
      <c r="L145" s="25"/>
      <c r="M145" s="25"/>
      <c r="N145" s="25"/>
      <c r="O145" s="25"/>
    </row>
    <row r="146" spans="5:15">
      <c r="E146" s="25"/>
      <c r="F146" s="25"/>
      <c r="G146" s="25"/>
      <c r="H146" s="25"/>
      <c r="I146" s="25"/>
      <c r="J146" s="25"/>
      <c r="K146" s="25"/>
      <c r="L146" s="25"/>
      <c r="M146" s="25"/>
      <c r="N146" s="25"/>
      <c r="O146" s="25"/>
    </row>
    <row r="147" spans="5:15">
      <c r="E147" s="25"/>
      <c r="F147" s="25"/>
      <c r="G147" s="25"/>
      <c r="H147" s="25"/>
      <c r="I147" s="25"/>
      <c r="J147" s="25"/>
      <c r="K147" s="25"/>
      <c r="L147" s="25"/>
      <c r="M147" s="25"/>
      <c r="N147" s="25"/>
      <c r="O147" s="25"/>
    </row>
    <row r="148" spans="5:15">
      <c r="E148" s="25"/>
      <c r="F148" s="25"/>
      <c r="G148" s="25"/>
      <c r="H148" s="25"/>
      <c r="I148" s="25"/>
      <c r="J148" s="25"/>
      <c r="K148" s="25"/>
      <c r="L148" s="25"/>
      <c r="M148" s="25"/>
      <c r="N148" s="25"/>
      <c r="O148" s="25"/>
    </row>
    <row r="149" spans="5:15">
      <c r="E149" s="25"/>
      <c r="F149" s="25"/>
      <c r="G149" s="25"/>
      <c r="H149" s="25"/>
      <c r="I149" s="25"/>
      <c r="J149" s="25"/>
      <c r="K149" s="25"/>
      <c r="L149" s="25"/>
      <c r="M149" s="25"/>
      <c r="N149" s="25"/>
      <c r="O149" s="25"/>
    </row>
    <row r="150" spans="5:15">
      <c r="E150" s="25"/>
      <c r="F150" s="25"/>
      <c r="G150" s="25"/>
      <c r="H150" s="25"/>
      <c r="I150" s="25"/>
      <c r="J150" s="25"/>
      <c r="K150" s="25"/>
      <c r="L150" s="25"/>
      <c r="M150" s="25"/>
      <c r="N150" s="25"/>
      <c r="O150" s="25"/>
    </row>
    <row r="151" spans="5:15">
      <c r="E151" s="50"/>
      <c r="F151" s="50"/>
      <c r="G151" s="50"/>
      <c r="H151" s="50"/>
      <c r="I151" s="50"/>
      <c r="J151" s="50"/>
      <c r="K151" s="50"/>
      <c r="L151" s="50"/>
      <c r="M151" s="50"/>
      <c r="N151" s="50"/>
      <c r="O151" s="50"/>
    </row>
    <row r="152" spans="5:15">
      <c r="E152" s="50"/>
      <c r="F152" s="50"/>
      <c r="G152" s="50"/>
      <c r="H152" s="50"/>
      <c r="I152" s="50"/>
      <c r="J152" s="50"/>
      <c r="K152" s="50"/>
      <c r="L152" s="50"/>
      <c r="M152" s="50"/>
      <c r="N152" s="50"/>
      <c r="O152" s="50"/>
    </row>
    <row r="153" spans="5:15">
      <c r="E153" s="50"/>
      <c r="F153" s="50"/>
      <c r="G153" s="50"/>
      <c r="H153" s="50"/>
      <c r="I153" s="50"/>
      <c r="J153" s="50"/>
      <c r="K153" s="50"/>
      <c r="L153" s="50"/>
      <c r="M153" s="50"/>
      <c r="N153" s="50"/>
      <c r="O153" s="50"/>
    </row>
    <row r="154" spans="5:15">
      <c r="E154" s="50"/>
      <c r="F154" s="50"/>
      <c r="G154" s="50"/>
      <c r="H154" s="50"/>
      <c r="I154" s="50"/>
      <c r="J154" s="50"/>
      <c r="K154" s="50"/>
      <c r="L154" s="50"/>
      <c r="M154" s="50"/>
      <c r="N154" s="50"/>
      <c r="O154" s="50"/>
    </row>
    <row r="155" spans="5:15">
      <c r="E155" s="50"/>
      <c r="F155" s="50"/>
      <c r="G155" s="50"/>
      <c r="H155" s="50"/>
      <c r="I155" s="50"/>
      <c r="J155" s="50"/>
      <c r="K155" s="50"/>
      <c r="L155" s="50"/>
      <c r="M155" s="50"/>
      <c r="N155" s="50"/>
      <c r="O155" s="50"/>
    </row>
    <row r="156" spans="5:15">
      <c r="E156" s="50"/>
      <c r="F156" s="50"/>
      <c r="G156" s="50"/>
      <c r="H156" s="50"/>
      <c r="I156" s="50"/>
      <c r="J156" s="50"/>
      <c r="K156" s="50"/>
      <c r="L156" s="50"/>
      <c r="M156" s="50"/>
      <c r="N156" s="50"/>
      <c r="O156" s="50"/>
    </row>
    <row r="157" spans="5:15">
      <c r="E157" s="50"/>
      <c r="F157" s="50"/>
      <c r="G157" s="50"/>
      <c r="H157" s="50"/>
      <c r="I157" s="50"/>
      <c r="J157" s="50"/>
      <c r="K157" s="50"/>
      <c r="L157" s="50"/>
      <c r="M157" s="50"/>
      <c r="N157" s="50"/>
      <c r="O157" s="50"/>
    </row>
    <row r="158" spans="5:15">
      <c r="E158" s="50"/>
      <c r="F158" s="50"/>
      <c r="G158" s="50"/>
      <c r="H158" s="50"/>
      <c r="I158" s="50"/>
      <c r="J158" s="50"/>
      <c r="K158" s="50"/>
      <c r="L158" s="50"/>
      <c r="M158" s="50"/>
      <c r="N158" s="50"/>
      <c r="O158" s="50"/>
    </row>
    <row r="159" spans="5:15">
      <c r="E159" s="50"/>
      <c r="F159" s="50"/>
      <c r="G159" s="50"/>
      <c r="H159" s="50"/>
      <c r="I159" s="50"/>
      <c r="J159" s="50"/>
      <c r="K159" s="50"/>
      <c r="L159" s="50"/>
      <c r="M159" s="50"/>
      <c r="N159" s="50"/>
      <c r="O159" s="50"/>
    </row>
    <row r="160" spans="5:15">
      <c r="E160" s="50"/>
      <c r="F160" s="50"/>
      <c r="G160" s="50"/>
      <c r="H160" s="50"/>
      <c r="I160" s="50"/>
      <c r="J160" s="50"/>
      <c r="K160" s="50"/>
      <c r="L160" s="50"/>
      <c r="M160" s="50"/>
      <c r="N160" s="50"/>
      <c r="O160" s="50"/>
    </row>
    <row r="161" spans="5:15">
      <c r="E161" s="50"/>
      <c r="F161" s="50"/>
      <c r="G161" s="50"/>
      <c r="H161" s="50"/>
      <c r="I161" s="50"/>
      <c r="J161" s="50"/>
      <c r="K161" s="50"/>
      <c r="L161" s="50"/>
      <c r="M161" s="50"/>
      <c r="N161" s="50"/>
      <c r="O161" s="50"/>
    </row>
    <row r="162" spans="5:15">
      <c r="E162" s="50"/>
      <c r="F162" s="50"/>
      <c r="G162" s="50"/>
      <c r="H162" s="50"/>
      <c r="I162" s="50"/>
      <c r="J162" s="50"/>
      <c r="K162" s="50"/>
      <c r="L162" s="50"/>
      <c r="M162" s="50"/>
      <c r="N162" s="50"/>
      <c r="O162" s="50"/>
    </row>
  </sheetData>
  <sheetProtection password="CC30" sheet="1" objects="1" scenarios="1"/>
  <mergeCells count="60">
    <mergeCell ref="X8:Y8"/>
    <mergeCell ref="S11:U11"/>
    <mergeCell ref="K10:P11"/>
    <mergeCell ref="B10:D11"/>
    <mergeCell ref="E10:J10"/>
    <mergeCell ref="E11:F11"/>
    <mergeCell ref="G11:H11"/>
    <mergeCell ref="I11:J11"/>
    <mergeCell ref="AC4:AC7"/>
    <mergeCell ref="B5:N5"/>
    <mergeCell ref="C7:D7"/>
    <mergeCell ref="X7:Y7"/>
    <mergeCell ref="AA4:AA7"/>
    <mergeCell ref="AB4:AB7"/>
    <mergeCell ref="C21:D21"/>
    <mergeCell ref="B19:D20"/>
    <mergeCell ref="K21:P21"/>
    <mergeCell ref="C17:D17"/>
    <mergeCell ref="B3:C3"/>
    <mergeCell ref="B4:M4"/>
    <mergeCell ref="E8:J8"/>
    <mergeCell ref="E7:J7"/>
    <mergeCell ref="D3:J3"/>
    <mergeCell ref="C8:D8"/>
    <mergeCell ref="B12:B13"/>
    <mergeCell ref="E15:J16"/>
    <mergeCell ref="E19:J20"/>
    <mergeCell ref="K15:P16"/>
    <mergeCell ref="K17:P17"/>
    <mergeCell ref="K19:P20"/>
    <mergeCell ref="M61:O61"/>
    <mergeCell ref="C29:D29"/>
    <mergeCell ref="C22:D22"/>
    <mergeCell ref="K22:P22"/>
    <mergeCell ref="E31:O31"/>
    <mergeCell ref="E32:O32"/>
    <mergeCell ref="D34:N34"/>
    <mergeCell ref="K24:P25"/>
    <mergeCell ref="C27:D27"/>
    <mergeCell ref="K27:P27"/>
    <mergeCell ref="C26:D26"/>
    <mergeCell ref="K26:P26"/>
    <mergeCell ref="B24:D25"/>
    <mergeCell ref="E24:J25"/>
    <mergeCell ref="B2:J2"/>
    <mergeCell ref="E29:N29"/>
    <mergeCell ref="Z51:AB51"/>
    <mergeCell ref="B15:D16"/>
    <mergeCell ref="X16:Y16"/>
    <mergeCell ref="X25:Y25"/>
    <mergeCell ref="Z25:AA25"/>
    <mergeCell ref="X20:Y20"/>
    <mergeCell ref="Z20:AA20"/>
    <mergeCell ref="Z16:AA16"/>
    <mergeCell ref="C12:D13"/>
    <mergeCell ref="S12:U13"/>
    <mergeCell ref="K12:P13"/>
    <mergeCell ref="F12:F13"/>
    <mergeCell ref="H12:H13"/>
    <mergeCell ref="J12:J13"/>
  </mergeCells>
  <conditionalFormatting sqref="E29:E30 E33">
    <cfRule type="containsText" dxfId="73" priority="8" operator="containsText" text="Alternativenprüfung notwendig">
      <formula>NOT(ISERROR(SEARCH("Alternativenprüfung notwendig",E29)))</formula>
    </cfRule>
    <cfRule type="containsText" dxfId="72" priority="9" operator="containsText" text="Alternativenprüfung wird empfohlen">
      <formula>NOT(ISERROR(SEARCH("Alternativenprüfung wird empfohlen",E29)))</formula>
    </cfRule>
    <cfRule type="containsText" dxfId="71" priority="10" operator="containsText" text="Alternativenprüfung nicht notwendig">
      <formula>NOT(ISERROR(SEARCH("Alternativenprüfung nicht notwendig",E29)))</formula>
    </cfRule>
  </conditionalFormatting>
  <conditionalFormatting sqref="E31">
    <cfRule type="containsText" dxfId="70" priority="5" operator="containsText" text="Alternativenprüfung notwendig">
      <formula>NOT(ISERROR(SEARCH("Alternativenprüfung notwendig",E31)))</formula>
    </cfRule>
    <cfRule type="containsText" dxfId="69" priority="6" operator="containsText" text="Alternativenprüfung wird empfohlen">
      <formula>NOT(ISERROR(SEARCH("Alternativenprüfung wird empfohlen",E31)))</formula>
    </cfRule>
    <cfRule type="containsText" dxfId="68" priority="7" operator="containsText" text="Alternativenprüfung nicht notwendig">
      <formula>NOT(ISERROR(SEARCH("Alternativenprüfung nicht notwendig",E31)))</formula>
    </cfRule>
  </conditionalFormatting>
  <conditionalFormatting sqref="E55:E58">
    <cfRule type="containsText" dxfId="67" priority="2" operator="containsText" text="Alternativenprüfung notwendig">
      <formula>NOT(ISERROR(SEARCH("Alternativenprüfung notwendig",E55)))</formula>
    </cfRule>
    <cfRule type="containsText" dxfId="66" priority="3" operator="containsText" text="Alternativenprüfung wird empfohlen">
      <formula>NOT(ISERROR(SEARCH("Alternativenprüfung wird empfohlen",E55)))</formula>
    </cfRule>
    <cfRule type="containsText" dxfId="65" priority="4" operator="containsText" text="Alternativenprüfung nicht notwendig">
      <formula>NOT(ISERROR(SEARCH("Alternativenprüfung nicht notwendig",E55)))</formula>
    </cfRule>
  </conditionalFormatting>
  <conditionalFormatting sqref="E29 O29">
    <cfRule type="cellIs" dxfId="64" priority="1" operator="equal">
      <formula>"Alternativenprüfung nicht notwendigerweise erforderlich "</formula>
    </cfRule>
  </conditionalFormatting>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Check Box 1">
              <controlPr defaultSize="0" autoFill="0" autoLine="0" autoPict="0" altText="">
                <anchor moveWithCells="1">
                  <from>
                    <xdr:col>5</xdr:col>
                    <xdr:colOff>106680</xdr:colOff>
                    <xdr:row>11</xdr:row>
                    <xdr:rowOff>137160</xdr:rowOff>
                  </from>
                  <to>
                    <xdr:col>5</xdr:col>
                    <xdr:colOff>297180</xdr:colOff>
                    <xdr:row>12</xdr:row>
                    <xdr:rowOff>137160</xdr:rowOff>
                  </to>
                </anchor>
              </controlPr>
            </control>
          </mc:Choice>
        </mc:AlternateContent>
        <mc:AlternateContent xmlns:mc="http://schemas.openxmlformats.org/markup-compatibility/2006">
          <mc:Choice Requires="x14">
            <control shapeId="49154" r:id="rId5" name="Check Box 2">
              <controlPr defaultSize="0" autoFill="0" autoLine="0" autoPict="0" altText="">
                <anchor moveWithCells="1">
                  <from>
                    <xdr:col>7</xdr:col>
                    <xdr:colOff>106680</xdr:colOff>
                    <xdr:row>11</xdr:row>
                    <xdr:rowOff>137160</xdr:rowOff>
                  </from>
                  <to>
                    <xdr:col>7</xdr:col>
                    <xdr:colOff>297180</xdr:colOff>
                    <xdr:row>12</xdr:row>
                    <xdr:rowOff>137160</xdr:rowOff>
                  </to>
                </anchor>
              </controlPr>
            </control>
          </mc:Choice>
        </mc:AlternateContent>
        <mc:AlternateContent xmlns:mc="http://schemas.openxmlformats.org/markup-compatibility/2006">
          <mc:Choice Requires="x14">
            <control shapeId="49155" r:id="rId6" name="Check Box 3">
              <controlPr defaultSize="0" autoFill="0" autoLine="0" autoPict="0" altText="">
                <anchor moveWithCells="1">
                  <from>
                    <xdr:col>9</xdr:col>
                    <xdr:colOff>106680</xdr:colOff>
                    <xdr:row>11</xdr:row>
                    <xdr:rowOff>121920</xdr:rowOff>
                  </from>
                  <to>
                    <xdr:col>9</xdr:col>
                    <xdr:colOff>297180</xdr:colOff>
                    <xdr:row>12</xdr:row>
                    <xdr:rowOff>144780</xdr:rowOff>
                  </to>
                </anchor>
              </controlPr>
            </control>
          </mc:Choice>
        </mc:AlternateContent>
        <mc:AlternateContent xmlns:mc="http://schemas.openxmlformats.org/markup-compatibility/2006">
          <mc:Choice Requires="x14">
            <control shapeId="49156" r:id="rId7" name="Check Box 4">
              <controlPr defaultSize="0" autoFill="0" autoLine="0" autoPict="0" altText="">
                <anchor moveWithCells="1">
                  <from>
                    <xdr:col>5</xdr:col>
                    <xdr:colOff>106680</xdr:colOff>
                    <xdr:row>16</xdr:row>
                    <xdr:rowOff>60960</xdr:rowOff>
                  </from>
                  <to>
                    <xdr:col>5</xdr:col>
                    <xdr:colOff>297180</xdr:colOff>
                    <xdr:row>16</xdr:row>
                    <xdr:rowOff>1013460</xdr:rowOff>
                  </to>
                </anchor>
              </controlPr>
            </control>
          </mc:Choice>
        </mc:AlternateContent>
        <mc:AlternateContent xmlns:mc="http://schemas.openxmlformats.org/markup-compatibility/2006">
          <mc:Choice Requires="x14">
            <control shapeId="49157" r:id="rId8" name="Check Box 5">
              <controlPr defaultSize="0" autoFill="0" autoLine="0" autoPict="0" altText="">
                <anchor moveWithCells="1">
                  <from>
                    <xdr:col>7</xdr:col>
                    <xdr:colOff>99060</xdr:colOff>
                    <xdr:row>16</xdr:row>
                    <xdr:rowOff>60960</xdr:rowOff>
                  </from>
                  <to>
                    <xdr:col>7</xdr:col>
                    <xdr:colOff>289560</xdr:colOff>
                    <xdr:row>16</xdr:row>
                    <xdr:rowOff>1013460</xdr:rowOff>
                  </to>
                </anchor>
              </controlPr>
            </control>
          </mc:Choice>
        </mc:AlternateContent>
        <mc:AlternateContent xmlns:mc="http://schemas.openxmlformats.org/markup-compatibility/2006">
          <mc:Choice Requires="x14">
            <control shapeId="49158" r:id="rId9" name="Check Box 6">
              <controlPr defaultSize="0" autoFill="0" autoLine="0" autoPict="0" altText="">
                <anchor moveWithCells="1">
                  <from>
                    <xdr:col>9</xdr:col>
                    <xdr:colOff>99060</xdr:colOff>
                    <xdr:row>16</xdr:row>
                    <xdr:rowOff>60960</xdr:rowOff>
                  </from>
                  <to>
                    <xdr:col>9</xdr:col>
                    <xdr:colOff>289560</xdr:colOff>
                    <xdr:row>16</xdr:row>
                    <xdr:rowOff>1013460</xdr:rowOff>
                  </to>
                </anchor>
              </controlPr>
            </control>
          </mc:Choice>
        </mc:AlternateContent>
        <mc:AlternateContent xmlns:mc="http://schemas.openxmlformats.org/markup-compatibility/2006">
          <mc:Choice Requires="x14">
            <control shapeId="49161" r:id="rId10" name="Check Box 9">
              <controlPr defaultSize="0" autoFill="0" autoLine="0" autoPict="0" altText="">
                <anchor moveWithCells="1">
                  <from>
                    <xdr:col>5</xdr:col>
                    <xdr:colOff>106680</xdr:colOff>
                    <xdr:row>21</xdr:row>
                    <xdr:rowOff>144780</xdr:rowOff>
                  </from>
                  <to>
                    <xdr:col>5</xdr:col>
                    <xdr:colOff>297180</xdr:colOff>
                    <xdr:row>22</xdr:row>
                    <xdr:rowOff>0</xdr:rowOff>
                  </to>
                </anchor>
              </controlPr>
            </control>
          </mc:Choice>
        </mc:AlternateContent>
        <mc:AlternateContent xmlns:mc="http://schemas.openxmlformats.org/markup-compatibility/2006">
          <mc:Choice Requires="x14">
            <control shapeId="49162" r:id="rId11" name="Check Box 10">
              <controlPr defaultSize="0" autoFill="0" autoLine="0" autoPict="0" altText="">
                <anchor moveWithCells="1">
                  <from>
                    <xdr:col>7</xdr:col>
                    <xdr:colOff>106680</xdr:colOff>
                    <xdr:row>21</xdr:row>
                    <xdr:rowOff>144780</xdr:rowOff>
                  </from>
                  <to>
                    <xdr:col>7</xdr:col>
                    <xdr:colOff>297180</xdr:colOff>
                    <xdr:row>22</xdr:row>
                    <xdr:rowOff>0</xdr:rowOff>
                  </to>
                </anchor>
              </controlPr>
            </control>
          </mc:Choice>
        </mc:AlternateContent>
        <mc:AlternateContent xmlns:mc="http://schemas.openxmlformats.org/markup-compatibility/2006">
          <mc:Choice Requires="x14">
            <control shapeId="49163" r:id="rId12" name="Check Box 11">
              <controlPr defaultSize="0" autoFill="0" autoLine="0" autoPict="0" altText="">
                <anchor moveWithCells="1">
                  <from>
                    <xdr:col>9</xdr:col>
                    <xdr:colOff>106680</xdr:colOff>
                    <xdr:row>21</xdr:row>
                    <xdr:rowOff>144780</xdr:rowOff>
                  </from>
                  <to>
                    <xdr:col>9</xdr:col>
                    <xdr:colOff>297180</xdr:colOff>
                    <xdr:row>22</xdr:row>
                    <xdr:rowOff>0</xdr:rowOff>
                  </to>
                </anchor>
              </controlPr>
            </control>
          </mc:Choice>
        </mc:AlternateContent>
        <mc:AlternateContent xmlns:mc="http://schemas.openxmlformats.org/markup-compatibility/2006">
          <mc:Choice Requires="x14">
            <control shapeId="49199" r:id="rId13" name="Check Box 47">
              <controlPr defaultSize="0" autoFill="0" autoLine="0" autoPict="0" altText="">
                <anchor moveWithCells="1">
                  <from>
                    <xdr:col>5</xdr:col>
                    <xdr:colOff>106680</xdr:colOff>
                    <xdr:row>20</xdr:row>
                    <xdr:rowOff>144780</xdr:rowOff>
                  </from>
                  <to>
                    <xdr:col>5</xdr:col>
                    <xdr:colOff>297180</xdr:colOff>
                    <xdr:row>21</xdr:row>
                    <xdr:rowOff>0</xdr:rowOff>
                  </to>
                </anchor>
              </controlPr>
            </control>
          </mc:Choice>
        </mc:AlternateContent>
        <mc:AlternateContent xmlns:mc="http://schemas.openxmlformats.org/markup-compatibility/2006">
          <mc:Choice Requires="x14">
            <control shapeId="49200" r:id="rId14" name="Check Box 48">
              <controlPr defaultSize="0" autoFill="0" autoLine="0" autoPict="0" altText="">
                <anchor moveWithCells="1">
                  <from>
                    <xdr:col>7</xdr:col>
                    <xdr:colOff>106680</xdr:colOff>
                    <xdr:row>20</xdr:row>
                    <xdr:rowOff>144780</xdr:rowOff>
                  </from>
                  <to>
                    <xdr:col>7</xdr:col>
                    <xdr:colOff>297180</xdr:colOff>
                    <xdr:row>21</xdr:row>
                    <xdr:rowOff>0</xdr:rowOff>
                  </to>
                </anchor>
              </controlPr>
            </control>
          </mc:Choice>
        </mc:AlternateContent>
        <mc:AlternateContent xmlns:mc="http://schemas.openxmlformats.org/markup-compatibility/2006">
          <mc:Choice Requires="x14">
            <control shapeId="49201" r:id="rId15" name="Check Box 49">
              <controlPr defaultSize="0" autoFill="0" autoLine="0" autoPict="0" altText="">
                <anchor moveWithCells="1">
                  <from>
                    <xdr:col>9</xdr:col>
                    <xdr:colOff>106680</xdr:colOff>
                    <xdr:row>20</xdr:row>
                    <xdr:rowOff>144780</xdr:rowOff>
                  </from>
                  <to>
                    <xdr:col>9</xdr:col>
                    <xdr:colOff>297180</xdr:colOff>
                    <xdr:row>21</xdr:row>
                    <xdr:rowOff>0</xdr:rowOff>
                  </to>
                </anchor>
              </controlPr>
            </control>
          </mc:Choice>
        </mc:AlternateContent>
        <mc:AlternateContent xmlns:mc="http://schemas.openxmlformats.org/markup-compatibility/2006">
          <mc:Choice Requires="x14">
            <control shapeId="49206" r:id="rId16" name="Check Box 54">
              <controlPr defaultSize="0" autoFill="0" autoLine="0" autoPict="0" altText="">
                <anchor moveWithCells="1">
                  <from>
                    <xdr:col>5</xdr:col>
                    <xdr:colOff>106680</xdr:colOff>
                    <xdr:row>26</xdr:row>
                    <xdr:rowOff>144780</xdr:rowOff>
                  </from>
                  <to>
                    <xdr:col>5</xdr:col>
                    <xdr:colOff>297180</xdr:colOff>
                    <xdr:row>26</xdr:row>
                    <xdr:rowOff>1013460</xdr:rowOff>
                  </to>
                </anchor>
              </controlPr>
            </control>
          </mc:Choice>
        </mc:AlternateContent>
        <mc:AlternateContent xmlns:mc="http://schemas.openxmlformats.org/markup-compatibility/2006">
          <mc:Choice Requires="x14">
            <control shapeId="49207" r:id="rId17" name="Check Box 55">
              <controlPr defaultSize="0" autoFill="0" autoLine="0" autoPict="0" altText="">
                <anchor moveWithCells="1">
                  <from>
                    <xdr:col>7</xdr:col>
                    <xdr:colOff>106680</xdr:colOff>
                    <xdr:row>26</xdr:row>
                    <xdr:rowOff>144780</xdr:rowOff>
                  </from>
                  <to>
                    <xdr:col>7</xdr:col>
                    <xdr:colOff>297180</xdr:colOff>
                    <xdr:row>26</xdr:row>
                    <xdr:rowOff>1013460</xdr:rowOff>
                  </to>
                </anchor>
              </controlPr>
            </control>
          </mc:Choice>
        </mc:AlternateContent>
        <mc:AlternateContent xmlns:mc="http://schemas.openxmlformats.org/markup-compatibility/2006">
          <mc:Choice Requires="x14">
            <control shapeId="49208" r:id="rId18" name="Check Box 56">
              <controlPr defaultSize="0" autoFill="0" autoLine="0" autoPict="0" altText="">
                <anchor moveWithCells="1">
                  <from>
                    <xdr:col>9</xdr:col>
                    <xdr:colOff>106680</xdr:colOff>
                    <xdr:row>26</xdr:row>
                    <xdr:rowOff>144780</xdr:rowOff>
                  </from>
                  <to>
                    <xdr:col>9</xdr:col>
                    <xdr:colOff>297180</xdr:colOff>
                    <xdr:row>26</xdr:row>
                    <xdr:rowOff>1013460</xdr:rowOff>
                  </to>
                </anchor>
              </controlPr>
            </control>
          </mc:Choice>
        </mc:AlternateContent>
        <mc:AlternateContent xmlns:mc="http://schemas.openxmlformats.org/markup-compatibility/2006">
          <mc:Choice Requires="x14">
            <control shapeId="49209" r:id="rId19" name="Check Box 57">
              <controlPr defaultSize="0" autoFill="0" autoLine="0" autoPict="0" altText="">
                <anchor moveWithCells="1">
                  <from>
                    <xdr:col>5</xdr:col>
                    <xdr:colOff>106680</xdr:colOff>
                    <xdr:row>25</xdr:row>
                    <xdr:rowOff>144780</xdr:rowOff>
                  </from>
                  <to>
                    <xdr:col>5</xdr:col>
                    <xdr:colOff>297180</xdr:colOff>
                    <xdr:row>26</xdr:row>
                    <xdr:rowOff>0</xdr:rowOff>
                  </to>
                </anchor>
              </controlPr>
            </control>
          </mc:Choice>
        </mc:AlternateContent>
        <mc:AlternateContent xmlns:mc="http://schemas.openxmlformats.org/markup-compatibility/2006">
          <mc:Choice Requires="x14">
            <control shapeId="49210" r:id="rId20" name="Check Box 58">
              <controlPr defaultSize="0" autoFill="0" autoLine="0" autoPict="0" altText="">
                <anchor moveWithCells="1">
                  <from>
                    <xdr:col>7</xdr:col>
                    <xdr:colOff>106680</xdr:colOff>
                    <xdr:row>25</xdr:row>
                    <xdr:rowOff>144780</xdr:rowOff>
                  </from>
                  <to>
                    <xdr:col>7</xdr:col>
                    <xdr:colOff>297180</xdr:colOff>
                    <xdr:row>26</xdr:row>
                    <xdr:rowOff>0</xdr:rowOff>
                  </to>
                </anchor>
              </controlPr>
            </control>
          </mc:Choice>
        </mc:AlternateContent>
        <mc:AlternateContent xmlns:mc="http://schemas.openxmlformats.org/markup-compatibility/2006">
          <mc:Choice Requires="x14">
            <control shapeId="49211" r:id="rId21" name="Check Box 59">
              <controlPr defaultSize="0" autoFill="0" autoLine="0" autoPict="0" altText="">
                <anchor moveWithCells="1">
                  <from>
                    <xdr:col>9</xdr:col>
                    <xdr:colOff>106680</xdr:colOff>
                    <xdr:row>25</xdr:row>
                    <xdr:rowOff>144780</xdr:rowOff>
                  </from>
                  <to>
                    <xdr:col>9</xdr:col>
                    <xdr:colOff>297180</xdr:colOff>
                    <xdr:row>26</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B1:AM140"/>
  <sheetViews>
    <sheetView showGridLines="0" zoomScale="90" zoomScaleNormal="90" workbookViewId="0">
      <selection activeCell="AO18" sqref="AO18"/>
    </sheetView>
  </sheetViews>
  <sheetFormatPr baseColWidth="10" defaultRowHeight="14.4"/>
  <cols>
    <col min="1" max="1" width="2.33203125" customWidth="1"/>
    <col min="2" max="2" width="6" customWidth="1"/>
    <col min="3" max="3" width="51.6640625" customWidth="1"/>
    <col min="4" max="4" width="3" customWidth="1"/>
    <col min="5" max="5" width="25.6640625" customWidth="1"/>
    <col min="6" max="6" width="5.6640625" customWidth="1"/>
    <col min="7" max="7" width="25.6640625" customWidth="1"/>
    <col min="8" max="8" width="5.6640625" customWidth="1"/>
    <col min="9" max="9" width="25.6640625" customWidth="1"/>
    <col min="10" max="10" width="5.6640625" customWidth="1"/>
    <col min="11" max="12" width="13.33203125" customWidth="1"/>
    <col min="13" max="13" width="5.6640625" customWidth="1"/>
    <col min="14" max="14" width="25.6640625" customWidth="1"/>
    <col min="15" max="15" width="5.6640625" customWidth="1"/>
    <col min="16" max="16" width="41" customWidth="1"/>
    <col min="17" max="17" width="41" style="24" customWidth="1"/>
    <col min="18" max="20" width="7.6640625" style="24" customWidth="1"/>
    <col min="21" max="21" width="10.5546875" style="24" customWidth="1"/>
    <col min="22" max="22" width="11.5546875" style="24"/>
    <col min="23" max="26" width="11.5546875" style="24" bestFit="1" customWidth="1"/>
    <col min="27" max="27" width="25.44140625" style="24" customWidth="1"/>
    <col min="28" max="32" width="11.5546875" style="24" bestFit="1" customWidth="1"/>
    <col min="33" max="33" width="12.33203125" style="24" bestFit="1" customWidth="1"/>
    <col min="34" max="34" width="11.5546875" style="24" bestFit="1" customWidth="1"/>
    <col min="35" max="35" width="11.5546875" style="24"/>
    <col min="36" max="37" width="11.5546875" style="50"/>
  </cols>
  <sheetData>
    <row r="1" spans="2:39" ht="21">
      <c r="B1" s="47" t="s">
        <v>67</v>
      </c>
    </row>
    <row r="2" spans="2:39" s="31" customFormat="1" ht="43.95" customHeight="1">
      <c r="B2" s="411" t="s">
        <v>259</v>
      </c>
      <c r="C2" s="411"/>
      <c r="D2" s="411"/>
      <c r="E2" s="411"/>
      <c r="F2" s="411"/>
      <c r="G2" s="411"/>
      <c r="H2" s="411"/>
      <c r="I2" s="411"/>
      <c r="J2" s="411"/>
      <c r="P2" s="32"/>
      <c r="Q2" s="291"/>
      <c r="R2" s="291"/>
      <c r="S2" s="291"/>
      <c r="T2" s="291"/>
      <c r="U2" s="291"/>
      <c r="V2" s="291"/>
      <c r="W2" s="291"/>
      <c r="X2" s="291"/>
      <c r="Y2" s="291"/>
      <c r="Z2" s="291"/>
      <c r="AA2" s="291"/>
      <c r="AB2" s="291"/>
      <c r="AC2" s="291"/>
      <c r="AD2" s="291"/>
      <c r="AE2" s="291"/>
      <c r="AF2" s="291"/>
      <c r="AG2" s="291"/>
      <c r="AH2" s="291"/>
      <c r="AI2" s="291"/>
      <c r="AJ2" s="81"/>
      <c r="AK2" s="81"/>
    </row>
    <row r="3" spans="2:39" ht="27" customHeight="1">
      <c r="B3" s="459" t="s">
        <v>251</v>
      </c>
      <c r="C3" s="459"/>
      <c r="D3" s="410"/>
      <c r="E3" s="410"/>
      <c r="F3" s="410"/>
      <c r="G3" s="410"/>
      <c r="H3" s="410"/>
      <c r="I3" s="410"/>
      <c r="J3" s="410"/>
      <c r="P3" s="2"/>
      <c r="Z3" s="293"/>
      <c r="AA3" s="281"/>
      <c r="AB3" s="281"/>
    </row>
    <row r="4" spans="2:39" s="3" customFormat="1" ht="10.199999999999999" customHeight="1">
      <c r="B4" s="425"/>
      <c r="C4" s="425"/>
      <c r="D4" s="425"/>
      <c r="E4" s="425"/>
      <c r="F4" s="425"/>
      <c r="G4" s="425"/>
      <c r="H4" s="425"/>
      <c r="I4" s="425"/>
      <c r="J4" s="425"/>
      <c r="K4" s="425"/>
      <c r="L4" s="425"/>
      <c r="M4" s="425"/>
      <c r="N4" s="16"/>
      <c r="O4" s="16"/>
      <c r="P4" s="16"/>
      <c r="Q4" s="24"/>
      <c r="R4" s="24"/>
      <c r="S4" s="24"/>
      <c r="T4" s="24"/>
      <c r="U4" s="24"/>
      <c r="V4" s="24"/>
      <c r="W4" s="24"/>
      <c r="X4" s="24"/>
      <c r="Y4" s="24"/>
      <c r="Z4" s="460"/>
      <c r="AA4" s="460"/>
      <c r="AB4" s="460"/>
      <c r="AC4" s="24"/>
      <c r="AD4" s="24"/>
      <c r="AE4" s="24"/>
      <c r="AF4" s="24"/>
      <c r="AG4" s="24"/>
      <c r="AH4" s="24"/>
      <c r="AI4" s="24"/>
      <c r="AJ4" s="30"/>
      <c r="AK4" s="30"/>
    </row>
    <row r="5" spans="2:39" ht="109.2" customHeight="1">
      <c r="B5" s="425" t="s">
        <v>273</v>
      </c>
      <c r="C5" s="425"/>
      <c r="D5" s="425"/>
      <c r="E5" s="425"/>
      <c r="F5" s="425"/>
      <c r="G5" s="425"/>
      <c r="H5" s="425"/>
      <c r="I5" s="425"/>
      <c r="J5" s="425"/>
      <c r="K5" s="425"/>
      <c r="L5" s="425"/>
      <c r="M5" s="425"/>
      <c r="N5" s="425"/>
      <c r="P5" s="2"/>
      <c r="W5" s="294"/>
      <c r="X5" s="125"/>
      <c r="Y5" s="125"/>
      <c r="Z5" s="460"/>
      <c r="AA5" s="460"/>
      <c r="AB5" s="460"/>
    </row>
    <row r="6" spans="2:39" ht="10.199999999999999" customHeight="1">
      <c r="B6" s="147"/>
      <c r="C6" s="147"/>
      <c r="D6" s="147"/>
      <c r="E6" s="147"/>
      <c r="F6" s="147"/>
      <c r="G6" s="147"/>
      <c r="H6" s="147"/>
      <c r="I6" s="2"/>
      <c r="J6" s="2"/>
      <c r="K6" s="2"/>
      <c r="L6" s="2"/>
      <c r="M6" s="2"/>
      <c r="P6" s="2"/>
      <c r="Z6" s="460"/>
      <c r="AA6" s="460"/>
      <c r="AB6" s="460"/>
      <c r="AC6" s="125"/>
      <c r="AD6" s="125"/>
      <c r="AE6" s="125"/>
      <c r="AL6" s="17"/>
      <c r="AM6" s="17"/>
    </row>
    <row r="7" spans="2:39" ht="15.6" hidden="1">
      <c r="B7" s="109"/>
      <c r="C7" s="417"/>
      <c r="D7" s="418"/>
      <c r="E7" s="415" t="s">
        <v>51</v>
      </c>
      <c r="F7" s="415"/>
      <c r="G7" s="415"/>
      <c r="H7" s="415"/>
      <c r="I7" s="21"/>
      <c r="J7" s="18"/>
      <c r="K7" s="18"/>
      <c r="L7" s="18"/>
      <c r="M7" s="18"/>
      <c r="N7" s="1"/>
      <c r="P7" s="2"/>
      <c r="W7" s="477"/>
      <c r="X7" s="477"/>
      <c r="Z7" s="460"/>
      <c r="AA7" s="460"/>
      <c r="AB7" s="460"/>
      <c r="AC7" s="24" t="s">
        <v>26</v>
      </c>
      <c r="AD7" s="24" t="s">
        <v>24</v>
      </c>
      <c r="AE7" s="24" t="s">
        <v>25</v>
      </c>
      <c r="AL7" s="17"/>
      <c r="AM7" s="17"/>
    </row>
    <row r="8" spans="2:39" ht="30" hidden="1" customHeight="1">
      <c r="B8" s="39" t="s">
        <v>1</v>
      </c>
      <c r="C8" s="498" t="s">
        <v>69</v>
      </c>
      <c r="D8" s="499"/>
      <c r="E8" s="543">
        <v>10000</v>
      </c>
      <c r="F8" s="544"/>
      <c r="G8" s="544"/>
      <c r="H8" s="545"/>
      <c r="I8" s="21"/>
      <c r="J8" s="18"/>
      <c r="K8" s="18"/>
      <c r="L8" s="18"/>
      <c r="M8" s="18"/>
      <c r="N8" s="18"/>
      <c r="O8" s="18"/>
      <c r="P8" s="18"/>
      <c r="Q8" s="295"/>
      <c r="R8" s="295"/>
      <c r="S8" s="295"/>
      <c r="T8" s="295"/>
      <c r="U8" s="295"/>
      <c r="W8" s="478"/>
      <c r="X8" s="478"/>
      <c r="Y8" s="186"/>
      <c r="Z8" s="296">
        <f>E8*10</f>
        <v>100000</v>
      </c>
      <c r="AA8" s="297"/>
      <c r="AB8" s="186"/>
      <c r="AC8" s="186">
        <f>AG8*Z8</f>
        <v>0.60606060606060608</v>
      </c>
      <c r="AD8" s="186">
        <f>AH8*Z8</f>
        <v>24.242424242424242</v>
      </c>
      <c r="AE8" s="186">
        <f>AH8*Z8</f>
        <v>24.242424242424242</v>
      </c>
      <c r="AG8" s="24">
        <f>10/1650000</f>
        <v>6.060606060606061E-6</v>
      </c>
      <c r="AH8" s="24">
        <f>400/1650000</f>
        <v>2.4242424242424242E-4</v>
      </c>
      <c r="AL8" s="17"/>
      <c r="AM8" s="17"/>
    </row>
    <row r="9" spans="2:39" hidden="1">
      <c r="P9" s="2"/>
      <c r="AL9" s="17"/>
      <c r="AM9" s="17"/>
    </row>
    <row r="10" spans="2:39" ht="18" customHeight="1">
      <c r="B10" s="415" t="s">
        <v>57</v>
      </c>
      <c r="C10" s="415"/>
      <c r="D10" s="415"/>
      <c r="E10" s="491" t="s">
        <v>10</v>
      </c>
      <c r="F10" s="514"/>
      <c r="G10" s="514"/>
      <c r="H10" s="514"/>
      <c r="I10" s="514"/>
      <c r="J10" s="493"/>
      <c r="K10" s="467" t="s">
        <v>19</v>
      </c>
      <c r="L10" s="468"/>
      <c r="M10" s="468"/>
      <c r="N10" s="468"/>
      <c r="O10" s="468"/>
      <c r="P10" s="469"/>
      <c r="Q10" s="299"/>
      <c r="R10" s="299"/>
      <c r="S10" s="299"/>
      <c r="T10" s="299"/>
      <c r="U10" s="299"/>
      <c r="V10" s="300"/>
      <c r="AL10" s="17"/>
      <c r="AM10" s="17"/>
    </row>
    <row r="11" spans="2:39" ht="14.4" customHeight="1">
      <c r="B11" s="415"/>
      <c r="C11" s="415"/>
      <c r="D11" s="415"/>
      <c r="E11" s="494"/>
      <c r="F11" s="495"/>
      <c r="G11" s="495"/>
      <c r="H11" s="495"/>
      <c r="I11" s="495"/>
      <c r="J11" s="496"/>
      <c r="K11" s="470"/>
      <c r="L11" s="471"/>
      <c r="M11" s="471"/>
      <c r="N11" s="471"/>
      <c r="O11" s="471"/>
      <c r="P11" s="472"/>
      <c r="Q11" s="299"/>
      <c r="R11" s="299"/>
      <c r="S11" s="500" t="s">
        <v>20</v>
      </c>
      <c r="T11" s="500"/>
      <c r="U11" s="500"/>
      <c r="V11" s="290"/>
      <c r="AL11" s="17"/>
      <c r="AM11" s="17"/>
    </row>
    <row r="12" spans="2:39" ht="55.2" customHeight="1">
      <c r="B12" s="536" t="s">
        <v>1</v>
      </c>
      <c r="C12" s="523" t="s">
        <v>103</v>
      </c>
      <c r="D12" s="488"/>
      <c r="E12" s="539" t="s">
        <v>39</v>
      </c>
      <c r="F12" s="475"/>
      <c r="G12" s="541" t="s">
        <v>40</v>
      </c>
      <c r="H12" s="475"/>
      <c r="I12" s="541" t="s">
        <v>41</v>
      </c>
      <c r="J12" s="475"/>
      <c r="K12" s="502"/>
      <c r="L12" s="503"/>
      <c r="M12" s="503"/>
      <c r="N12" s="503"/>
      <c r="O12" s="503"/>
      <c r="P12" s="504"/>
      <c r="Q12" s="130"/>
      <c r="R12" s="130"/>
      <c r="S12" s="478" t="str">
        <f>IF(Z12=1,1,IF(AA12=2,2,IF(AB12=3,3,"")))</f>
        <v/>
      </c>
      <c r="T12" s="478"/>
      <c r="U12" s="478"/>
      <c r="V12" s="26" t="str">
        <f>IF(W12=FALSE,IF(X12=FALSE,IF(Y12=TRUE,3,""),2),1)</f>
        <v/>
      </c>
      <c r="W12" s="302" t="b">
        <v>0</v>
      </c>
      <c r="X12" s="302" t="b">
        <v>0</v>
      </c>
      <c r="Y12" s="302" t="b">
        <v>0</v>
      </c>
      <c r="Z12" s="26" t="str">
        <f>IF(W12=FALSE,"",1)</f>
        <v/>
      </c>
      <c r="AA12" s="26" t="str">
        <f>IF(X12=FALSE,"",2)</f>
        <v/>
      </c>
      <c r="AB12" s="26" t="str">
        <f>IF(Y12=FALSE,"",3)</f>
        <v/>
      </c>
      <c r="AL12" s="17"/>
      <c r="AM12" s="17"/>
    </row>
    <row r="13" spans="2:39" ht="4.2" customHeight="1">
      <c r="B13" s="537"/>
      <c r="C13" s="524"/>
      <c r="D13" s="525"/>
      <c r="E13" s="540"/>
      <c r="F13" s="526"/>
      <c r="G13" s="542"/>
      <c r="H13" s="526"/>
      <c r="I13" s="542"/>
      <c r="J13" s="526"/>
      <c r="K13" s="508"/>
      <c r="L13" s="509"/>
      <c r="M13" s="509"/>
      <c r="N13" s="509"/>
      <c r="O13" s="509"/>
      <c r="P13" s="510"/>
      <c r="Q13" s="130"/>
      <c r="R13" s="130"/>
      <c r="S13" s="478"/>
      <c r="T13" s="478"/>
      <c r="U13" s="478"/>
      <c r="V13" s="290"/>
      <c r="W13" s="303"/>
      <c r="X13" s="303"/>
      <c r="Y13" s="303"/>
      <c r="Z13" s="26"/>
      <c r="AA13" s="26"/>
      <c r="AB13" s="26"/>
      <c r="AL13" s="17"/>
      <c r="AM13" s="17"/>
    </row>
    <row r="14" spans="2:39" ht="10.199999999999999" customHeight="1">
      <c r="E14" s="22"/>
      <c r="P14" s="2"/>
      <c r="V14" s="299"/>
      <c r="AL14" s="17"/>
      <c r="AM14" s="17"/>
    </row>
    <row r="15" spans="2:39" ht="15.6">
      <c r="B15" s="491" t="s">
        <v>225</v>
      </c>
      <c r="C15" s="514"/>
      <c r="D15" s="493"/>
      <c r="E15" s="467" t="s">
        <v>10</v>
      </c>
      <c r="F15" s="468"/>
      <c r="G15" s="468"/>
      <c r="H15" s="468"/>
      <c r="I15" s="468"/>
      <c r="J15" s="468"/>
      <c r="K15" s="468"/>
      <c r="L15" s="468"/>
      <c r="M15" s="468"/>
      <c r="N15" s="468"/>
      <c r="O15" s="469"/>
      <c r="P15" s="465" t="s">
        <v>27</v>
      </c>
      <c r="Q15" s="304"/>
      <c r="R15" s="304"/>
      <c r="S15" s="304"/>
      <c r="T15" s="304"/>
      <c r="U15" s="304"/>
      <c r="V15" s="299"/>
      <c r="AL15" s="17"/>
      <c r="AM15" s="17"/>
    </row>
    <row r="16" spans="2:39" ht="15.6" customHeight="1">
      <c r="B16" s="494"/>
      <c r="C16" s="495"/>
      <c r="D16" s="496"/>
      <c r="E16" s="470"/>
      <c r="F16" s="471"/>
      <c r="G16" s="471"/>
      <c r="H16" s="471"/>
      <c r="I16" s="471"/>
      <c r="J16" s="471"/>
      <c r="K16" s="471"/>
      <c r="L16" s="471"/>
      <c r="M16" s="471"/>
      <c r="N16" s="471"/>
      <c r="O16" s="472"/>
      <c r="P16" s="465"/>
      <c r="Q16" s="304"/>
      <c r="R16" s="304"/>
      <c r="S16" s="304"/>
      <c r="T16" s="304"/>
      <c r="U16" s="304"/>
      <c r="V16" s="305"/>
      <c r="W16" s="466"/>
      <c r="X16" s="466"/>
      <c r="Y16" s="466"/>
      <c r="Z16" s="466"/>
      <c r="AA16" s="306"/>
      <c r="AB16" s="186"/>
      <c r="AC16" s="186"/>
      <c r="AD16" s="186"/>
      <c r="AE16" s="186"/>
      <c r="AF16" s="186"/>
      <c r="AL16" s="17"/>
      <c r="AM16" s="17"/>
    </row>
    <row r="17" spans="2:39" ht="79.95" customHeight="1">
      <c r="B17" s="39" t="s">
        <v>2</v>
      </c>
      <c r="C17" s="498" t="s">
        <v>308</v>
      </c>
      <c r="D17" s="499"/>
      <c r="E17" s="151" t="s">
        <v>135</v>
      </c>
      <c r="F17" s="76"/>
      <c r="G17" s="151" t="s">
        <v>128</v>
      </c>
      <c r="H17" s="76"/>
      <c r="I17" s="151" t="s">
        <v>136</v>
      </c>
      <c r="J17" s="76"/>
      <c r="K17" s="513" t="s">
        <v>129</v>
      </c>
      <c r="L17" s="513"/>
      <c r="M17" s="76"/>
      <c r="N17" s="151" t="s">
        <v>130</v>
      </c>
      <c r="O17" s="76"/>
      <c r="P17" s="343"/>
      <c r="Q17" s="302"/>
      <c r="R17" s="302"/>
      <c r="S17" s="302"/>
      <c r="T17" s="302"/>
      <c r="U17" s="302"/>
      <c r="V17" s="26" t="str">
        <f>IF(W17=FALSE,IF(X17=FALSE,IF(Y17=FALSE,IF(Z17=FALSE,IF(AA17=TRUE,2,""),1),0),-1),-2)</f>
        <v/>
      </c>
      <c r="W17" s="307" t="b">
        <v>0</v>
      </c>
      <c r="X17" s="307" t="b">
        <v>0</v>
      </c>
      <c r="Y17" s="307" t="b">
        <v>0</v>
      </c>
      <c r="Z17" s="307" t="b">
        <v>0</v>
      </c>
      <c r="AA17" s="308" t="b">
        <v>0</v>
      </c>
      <c r="AB17" s="26" t="str">
        <f>IF(W17=FALSE,"",-2)</f>
        <v/>
      </c>
      <c r="AC17" s="26" t="str">
        <f>IF(X17=FALSE,"",-1)</f>
        <v/>
      </c>
      <c r="AD17" s="26" t="str">
        <f>IF(Y17=FALSE,"",0)</f>
        <v/>
      </c>
      <c r="AE17" s="26" t="str">
        <f>IF(Z17=FALSE,"",1)</f>
        <v/>
      </c>
      <c r="AF17" s="26" t="str">
        <f>IF(AA17=FALSE,"",2)</f>
        <v/>
      </c>
      <c r="AJ17" s="51"/>
      <c r="AK17" s="51"/>
      <c r="AL17" s="17"/>
      <c r="AM17" s="17"/>
    </row>
    <row r="18" spans="2:39" ht="79.95" customHeight="1">
      <c r="B18" s="39" t="s">
        <v>3</v>
      </c>
      <c r="C18" s="498" t="s">
        <v>134</v>
      </c>
      <c r="D18" s="499"/>
      <c r="E18" s="151" t="s">
        <v>138</v>
      </c>
      <c r="F18" s="76"/>
      <c r="G18" s="151" t="s">
        <v>131</v>
      </c>
      <c r="H18" s="76"/>
      <c r="I18" s="151" t="s">
        <v>137</v>
      </c>
      <c r="J18" s="76"/>
      <c r="K18" s="513" t="s">
        <v>132</v>
      </c>
      <c r="L18" s="513"/>
      <c r="M18" s="76"/>
      <c r="N18" s="151" t="s">
        <v>139</v>
      </c>
      <c r="O18" s="76"/>
      <c r="P18" s="363"/>
      <c r="Q18" s="309"/>
      <c r="R18" s="309"/>
      <c r="S18" s="309"/>
      <c r="T18" s="309"/>
      <c r="U18" s="309"/>
      <c r="V18" s="26" t="str">
        <f>IF(W18=FALSE,IF(X18=FALSE,IF(Y18=FALSE,IF(Z18=FALSE,IF(AA18=TRUE,2,""),1),0),-1),-2)</f>
        <v/>
      </c>
      <c r="W18" s="307" t="b">
        <v>0</v>
      </c>
      <c r="X18" s="307" t="b">
        <v>0</v>
      </c>
      <c r="Y18" s="307" t="b">
        <v>0</v>
      </c>
      <c r="Z18" s="307" t="b">
        <v>0</v>
      </c>
      <c r="AA18" s="308" t="b">
        <v>0</v>
      </c>
      <c r="AB18" s="26" t="str">
        <f>IF(W18=FALSE,"",-2)</f>
        <v/>
      </c>
      <c r="AC18" s="26" t="str">
        <f>IF(X18=FALSE,"",-1)</f>
        <v/>
      </c>
      <c r="AD18" s="26" t="str">
        <f>IF(Y18=FALSE,"",0)</f>
        <v/>
      </c>
      <c r="AE18" s="26" t="str">
        <f>IF(Z18=FALSE,"",1)</f>
        <v/>
      </c>
      <c r="AF18" s="26" t="str">
        <f>IF(AA18=FALSE,"",2)</f>
        <v/>
      </c>
      <c r="AJ18" s="51"/>
      <c r="AK18" s="51"/>
      <c r="AL18" s="17"/>
      <c r="AM18" s="17"/>
    </row>
    <row r="19" spans="2:39" s="24" customFormat="1" ht="17.399999999999999" hidden="1" customHeight="1">
      <c r="B19" s="485" t="s">
        <v>32</v>
      </c>
      <c r="C19" s="485"/>
      <c r="D19" s="144"/>
      <c r="E19" s="486" t="s">
        <v>33</v>
      </c>
      <c r="F19" s="486"/>
      <c r="G19" s="152">
        <f>IF(K12=1,AB19*1,(IF(K12=2,AB19*2,AB19*3)))</f>
        <v>0</v>
      </c>
      <c r="H19" s="152"/>
      <c r="I19" s="152"/>
      <c r="J19" s="152"/>
      <c r="K19" s="486" t="s">
        <v>34</v>
      </c>
      <c r="L19" s="486"/>
      <c r="M19" s="486"/>
      <c r="N19" s="152">
        <f>IF(K12=1,AF19*1,(IF(K12=2,AF19*2,AF19*3)))</f>
        <v>0</v>
      </c>
      <c r="O19" s="152"/>
      <c r="P19" s="152"/>
      <c r="Q19" s="152"/>
      <c r="R19" s="152"/>
      <c r="S19" s="152"/>
      <c r="T19" s="152"/>
      <c r="U19" s="152"/>
      <c r="V19" s="152"/>
      <c r="W19" s="310"/>
      <c r="X19" s="310"/>
      <c r="Y19" s="310"/>
      <c r="Z19" s="310"/>
      <c r="AA19" s="311" t="s">
        <v>15</v>
      </c>
      <c r="AB19" s="186">
        <f>SUM(AB17:AC18)</f>
        <v>0</v>
      </c>
      <c r="AC19" s="311"/>
      <c r="AD19" s="186"/>
      <c r="AE19" s="311" t="s">
        <v>16</v>
      </c>
      <c r="AF19" s="186">
        <f>SUM(AE17:AF18)</f>
        <v>0</v>
      </c>
      <c r="AJ19" s="54"/>
      <c r="AK19" s="54"/>
    </row>
    <row r="20" spans="2:39" s="24" customFormat="1" ht="10.199999999999999" customHeight="1">
      <c r="B20" s="152"/>
      <c r="C20" s="152"/>
      <c r="D20" s="152"/>
      <c r="E20" s="163"/>
      <c r="F20" s="163"/>
      <c r="G20" s="152"/>
      <c r="H20" s="152"/>
      <c r="I20" s="152"/>
      <c r="J20" s="152"/>
      <c r="K20" s="163"/>
      <c r="L20" s="163"/>
      <c r="M20" s="163"/>
      <c r="N20" s="152"/>
      <c r="O20" s="152"/>
      <c r="P20" s="152"/>
      <c r="Q20" s="152"/>
      <c r="R20" s="152"/>
      <c r="S20" s="152"/>
      <c r="T20" s="152"/>
      <c r="U20" s="152"/>
      <c r="V20" s="152"/>
      <c r="W20" s="310"/>
      <c r="X20" s="310"/>
      <c r="Y20" s="310"/>
      <c r="Z20" s="310"/>
      <c r="AA20" s="311"/>
      <c r="AB20" s="186"/>
      <c r="AC20" s="311"/>
      <c r="AD20" s="186"/>
      <c r="AE20" s="311"/>
      <c r="AF20" s="186"/>
      <c r="AJ20" s="54"/>
      <c r="AK20" s="54"/>
    </row>
    <row r="21" spans="2:39" s="28" customFormat="1" ht="49.95" customHeight="1">
      <c r="B21" s="27"/>
      <c r="C21" s="27"/>
      <c r="E21" s="461" t="str">
        <f>IFERROR(IF(ISERROR(F131),"Bitte alle Fragen beantworten und jeweils nur EINE Antwortoption wählen!",VLOOKUP(F131,F54:J130,5,FALSE)),"")</f>
        <v/>
      </c>
      <c r="F21" s="461"/>
      <c r="G21" s="461"/>
      <c r="H21" s="461"/>
      <c r="I21" s="461"/>
      <c r="J21" s="461"/>
      <c r="K21" s="461"/>
      <c r="L21" s="461"/>
      <c r="M21" s="461"/>
      <c r="N21" s="461"/>
      <c r="O21" s="461"/>
      <c r="P21" s="27"/>
      <c r="Q21" s="152"/>
      <c r="R21" s="152"/>
      <c r="S21" s="152"/>
      <c r="T21" s="152"/>
      <c r="U21" s="152"/>
      <c r="V21" s="152"/>
      <c r="W21" s="310"/>
      <c r="X21" s="310"/>
      <c r="Y21" s="310"/>
      <c r="Z21" s="310"/>
      <c r="AA21" s="311"/>
      <c r="AB21" s="186"/>
      <c r="AC21" s="311"/>
      <c r="AD21" s="186"/>
      <c r="AE21" s="311"/>
      <c r="AF21" s="186"/>
      <c r="AG21" s="24"/>
      <c r="AH21" s="24"/>
      <c r="AI21" s="24"/>
      <c r="AJ21" s="55"/>
      <c r="AK21" s="55"/>
      <c r="AL21" s="16"/>
      <c r="AM21" s="16"/>
    </row>
    <row r="22" spans="2:39" s="28" customFormat="1" ht="10.199999999999999" customHeight="1">
      <c r="B22" s="27"/>
      <c r="C22" s="27"/>
      <c r="D22" s="27"/>
      <c r="E22" s="149"/>
      <c r="F22" s="149"/>
      <c r="G22" s="149"/>
      <c r="H22" s="149"/>
      <c r="I22" s="149"/>
      <c r="J22" s="149"/>
      <c r="K22" s="149"/>
      <c r="L22" s="149"/>
      <c r="M22" s="149"/>
      <c r="N22" s="149"/>
      <c r="O22" s="27"/>
      <c r="P22" s="27"/>
      <c r="Q22" s="152"/>
      <c r="R22" s="152"/>
      <c r="S22" s="152"/>
      <c r="T22" s="152"/>
      <c r="U22" s="152"/>
      <c r="V22" s="152"/>
      <c r="W22" s="310"/>
      <c r="X22" s="310"/>
      <c r="Y22" s="310"/>
      <c r="Z22" s="310"/>
      <c r="AA22" s="311"/>
      <c r="AB22" s="186"/>
      <c r="AC22" s="311"/>
      <c r="AD22" s="186"/>
      <c r="AE22" s="311"/>
      <c r="AF22" s="186"/>
      <c r="AG22" s="24"/>
      <c r="AH22" s="24"/>
      <c r="AI22" s="24"/>
      <c r="AJ22" s="55"/>
      <c r="AK22" s="55"/>
      <c r="AL22" s="16"/>
      <c r="AM22" s="16"/>
    </row>
    <row r="23" spans="2:39" s="110" customFormat="1" ht="24.6" customHeight="1">
      <c r="B23" s="27"/>
      <c r="C23" s="27"/>
      <c r="E23" s="462" t="str">
        <f>IF(E21="Bitte alle Fragen beantworten und jeweils nur EINE Antwortoption wählen!","",IF(E21="","",CONCATENATE("Begründung:")))</f>
        <v/>
      </c>
      <c r="F23" s="462"/>
      <c r="G23" s="462"/>
      <c r="H23" s="462"/>
      <c r="I23" s="462"/>
      <c r="J23" s="462"/>
      <c r="K23" s="462"/>
      <c r="L23" s="462"/>
      <c r="M23" s="462"/>
      <c r="N23" s="462"/>
      <c r="O23" s="462"/>
      <c r="P23" s="27"/>
      <c r="Q23" s="152"/>
      <c r="R23" s="152"/>
      <c r="S23" s="152"/>
      <c r="T23" s="152"/>
      <c r="U23" s="152"/>
      <c r="V23" s="152"/>
      <c r="W23" s="310"/>
      <c r="X23" s="310"/>
      <c r="Y23" s="310"/>
      <c r="Z23" s="310"/>
      <c r="AA23" s="311"/>
      <c r="AB23" s="186"/>
      <c r="AC23" s="311"/>
      <c r="AD23" s="186"/>
      <c r="AE23" s="311"/>
      <c r="AF23" s="186"/>
      <c r="AG23" s="276"/>
      <c r="AH23" s="276"/>
      <c r="AI23" s="276"/>
      <c r="AJ23" s="114"/>
      <c r="AK23" s="114"/>
      <c r="AL23" s="115"/>
      <c r="AM23" s="115"/>
    </row>
    <row r="24" spans="2:39" s="28" customFormat="1" ht="125.4" customHeight="1">
      <c r="B24" s="27"/>
      <c r="C24" s="27"/>
      <c r="E24" s="458" t="str">
        <f>IF(E21="Alternativenprüfung wird empfohlen ",CONCATENATE("Eine Alternativenprüfung wird empfohlen, da das Vorhaben größere Relevanz besitzt und/oder in Bezug auf Klimaschutz noch verschiedene Optimierungspotenziale vorhanden sind. ","Im Rahmen der Alternativenprüfung könnte ein Prozess"," mit relevanten Akteuren initiiert werden. Dabei können die dort aufgeführten Leitfragen/Vorgehensoptionen (siehe Tabellenblatt Alternativenprüfung) als Orientierung dienen."),IF(E21="Alternativenprüfung nicht notwendigerweise erforderlich ",CONCATENATE("Eine Alternativenprüfung ist nicht notwendigerweise erforderlich."," Das Vorhaben hat zwar gewisse (negative) Effekte auf das Klima",", dennoch handelt es sich bei dem Vorhaben um ein kleineres Vorhaben, dessen Relevanz eher gering eingeschätzt wird."," Daher wird eine Alternativenprüfung nicht dringend empfohlen. Wenn Sie Ihr Vorhaben aber trotzdem nochmals auf bisher unentdeckte Alternativen und Potenziale hin untersuchen möchten, gehen Sie weiter zum Tabellenblatt Alternativenprüfung."," Hier finden Sie weitere Instrumente und Tipps, die auch für die weitere Umsetzung Ihres Vorhabens hilfreich sein könnten."),IF(E21="Alternativenprüfung nicht notwendig ",CONCATENATE("Eine Alternativenprüfung ist NICHT notwendig, da das Vorhaben vielfach Klimaschutzaspekte berücksichtigt bzw. keine relevante Auswirkung auf das Klima hat."," Durch das Vorhaben werden zielorientierte Rahmenbedigungen geschaffen, um ein klimafreundliches Nutzenverhalten innerhalb der Kommune herbeizurufen"," und/oder die Nachfrage nach energie- und ressourcenintensiven Gütern und Dienstleistungen zu erschweren/begrenzen."," Wenn Sie Ihr Vorhaben trotzdem nochmals auf bisher unentdeckte Alternativen und Potenziale hin untersuchen möchten, gehen Sie weiter zum Tabellenblatt Alternativenprüfung."," Hier finden Sie weitere Instrumente und Tipps, die auch für die weitere Umsetzung Ihres Vorhabens hilfreich sein könnten."),IF(E21="Alternativenprüfung notwendig ",CONCATENATE("Eine Alternativenprüfung ist notwendig, da das Vorhaben größere Relevanz hat und Klimaschutzaspekte verstärkt integriert werden sollten."," Durch das Vorhaben werden keine oder zu wenige zielorientierte Rahmenbedingungen geschaffen, um ein klimafreundliches Nutzerverhalten in der Zielgruppe zu ermöglichen"," und/oder die Nachfrage nach energie- und ressourcenintensiven Gütern und Dienstleistungen zu erschweren/begrenzen."," Es wird daher geraten, im Rahmen der Alternativenprüfung einen Prozess"," mit relevanten Akteuren zu initiieren und sich an den Leitfragen/Vorgehensoptionen (siehe Tabellenblatt Alternativenprüfung) zu orientieren."),IF(E21="Bitte alle Fragen beantworten und jeweils nur EINE Antwortoption wählen!","","")))))</f>
        <v/>
      </c>
      <c r="F24" s="458"/>
      <c r="G24" s="458"/>
      <c r="H24" s="458"/>
      <c r="I24" s="458"/>
      <c r="J24" s="458"/>
      <c r="K24" s="458"/>
      <c r="L24" s="458"/>
      <c r="M24" s="458"/>
      <c r="N24" s="458"/>
      <c r="O24" s="458"/>
      <c r="P24" s="27"/>
      <c r="Q24" s="152"/>
      <c r="R24" s="152"/>
      <c r="S24" s="152"/>
      <c r="T24" s="152"/>
      <c r="U24" s="152"/>
      <c r="V24" s="24"/>
      <c r="W24" s="24"/>
      <c r="X24" s="24"/>
      <c r="Y24" s="24"/>
      <c r="Z24" s="24"/>
      <c r="AA24" s="24"/>
      <c r="AB24" s="24"/>
      <c r="AC24" s="24"/>
      <c r="AD24" s="24"/>
      <c r="AE24" s="24"/>
      <c r="AF24" s="186"/>
      <c r="AG24" s="24"/>
      <c r="AH24" s="24"/>
      <c r="AI24" s="24"/>
      <c r="AJ24" s="55"/>
      <c r="AK24" s="55"/>
      <c r="AL24" s="16"/>
      <c r="AM24" s="16"/>
    </row>
    <row r="25" spans="2:39" s="28" customFormat="1" ht="10.199999999999999" customHeight="1">
      <c r="B25" s="27"/>
      <c r="C25" s="27"/>
      <c r="D25" s="27"/>
      <c r="E25" s="103"/>
      <c r="F25" s="103"/>
      <c r="G25" s="103"/>
      <c r="H25" s="103"/>
      <c r="I25" s="103"/>
      <c r="J25" s="103"/>
      <c r="K25" s="103"/>
      <c r="L25" s="103"/>
      <c r="M25" s="103"/>
      <c r="N25" s="103"/>
      <c r="O25" s="27"/>
      <c r="P25" s="27"/>
      <c r="Q25" s="152"/>
      <c r="R25" s="152"/>
      <c r="S25" s="152"/>
      <c r="T25" s="152"/>
      <c r="U25" s="152"/>
      <c r="V25" s="24"/>
      <c r="W25" s="24"/>
      <c r="X25" s="24"/>
      <c r="Y25" s="24"/>
      <c r="Z25" s="24"/>
      <c r="AA25" s="24"/>
      <c r="AB25" s="24"/>
      <c r="AC25" s="24"/>
      <c r="AD25" s="24"/>
      <c r="AE25" s="24"/>
      <c r="AF25" s="186"/>
      <c r="AG25" s="24"/>
      <c r="AH25" s="24"/>
      <c r="AI25" s="24"/>
      <c r="AJ25" s="55"/>
      <c r="AK25" s="55"/>
      <c r="AL25" s="16"/>
      <c r="AM25" s="16"/>
    </row>
    <row r="26" spans="2:39" s="28" customFormat="1" ht="74.400000000000006" customHeight="1">
      <c r="B26" s="27"/>
      <c r="C26" s="27"/>
      <c r="D26" s="497"/>
      <c r="E26" s="497"/>
      <c r="F26" s="497"/>
      <c r="G26" s="497"/>
      <c r="H26" s="497"/>
      <c r="I26" s="497"/>
      <c r="J26" s="497"/>
      <c r="K26" s="497"/>
      <c r="L26" s="497"/>
      <c r="M26" s="497"/>
      <c r="N26" s="497"/>
      <c r="O26" s="27"/>
      <c r="P26" s="27"/>
      <c r="Q26" s="152"/>
      <c r="R26" s="152"/>
      <c r="S26" s="152"/>
      <c r="T26" s="152"/>
      <c r="U26" s="152"/>
      <c r="V26" s="24"/>
      <c r="W26" s="24"/>
      <c r="X26" s="24"/>
      <c r="Y26" s="24"/>
      <c r="Z26" s="24"/>
      <c r="AA26" s="24"/>
      <c r="AB26" s="24"/>
      <c r="AC26" s="24"/>
      <c r="AD26" s="24"/>
      <c r="AE26" s="24"/>
      <c r="AF26" s="186"/>
      <c r="AG26" s="24"/>
      <c r="AH26" s="24"/>
      <c r="AI26" s="24"/>
      <c r="AJ26" s="55"/>
      <c r="AK26" s="55"/>
      <c r="AL26" s="16"/>
      <c r="AM26" s="16"/>
    </row>
    <row r="27" spans="2:39" s="28" customFormat="1" ht="39" customHeight="1">
      <c r="B27" s="27"/>
      <c r="C27" s="107" t="s">
        <v>90</v>
      </c>
      <c r="O27" s="27"/>
      <c r="P27" s="27"/>
      <c r="Q27" s="152"/>
      <c r="R27" s="152"/>
      <c r="S27" s="152"/>
      <c r="T27" s="152"/>
      <c r="U27" s="152"/>
      <c r="V27" s="24"/>
      <c r="W27" s="24"/>
      <c r="X27" s="24"/>
      <c r="Y27" s="24"/>
      <c r="Z27" s="24"/>
      <c r="AA27" s="24"/>
      <c r="AB27" s="24"/>
      <c r="AC27" s="24"/>
      <c r="AD27" s="24"/>
      <c r="AE27" s="24"/>
      <c r="AF27" s="186"/>
      <c r="AG27" s="24"/>
      <c r="AH27" s="24"/>
      <c r="AI27" s="24"/>
      <c r="AJ27" s="55"/>
      <c r="AK27" s="55"/>
      <c r="AL27" s="16"/>
      <c r="AM27" s="16"/>
    </row>
    <row r="28" spans="2:39" s="28" customFormat="1" ht="45" hidden="1" customHeight="1">
      <c r="B28" s="27"/>
      <c r="C28" s="27"/>
      <c r="O28" s="27"/>
      <c r="P28" s="27"/>
      <c r="Q28" s="152"/>
      <c r="R28" s="152"/>
      <c r="S28" s="152"/>
      <c r="T28" s="152"/>
      <c r="U28" s="152"/>
      <c r="V28" s="24"/>
      <c r="W28" s="24"/>
      <c r="X28" s="24"/>
      <c r="Y28" s="24"/>
      <c r="Z28" s="24"/>
      <c r="AA28" s="24"/>
      <c r="AB28" s="24"/>
      <c r="AC28" s="24"/>
      <c r="AD28" s="24"/>
      <c r="AE28" s="24"/>
      <c r="AF28" s="186"/>
      <c r="AG28" s="24"/>
      <c r="AH28" s="24"/>
      <c r="AI28" s="24"/>
      <c r="AJ28" s="55"/>
      <c r="AK28" s="55"/>
      <c r="AL28" s="16"/>
      <c r="AM28" s="16"/>
    </row>
    <row r="29" spans="2:39" s="28" customFormat="1" ht="45" hidden="1" customHeight="1">
      <c r="B29" s="27"/>
      <c r="C29" s="27"/>
      <c r="O29" s="27"/>
      <c r="P29" s="27"/>
      <c r="Q29" s="152"/>
      <c r="R29" s="152"/>
      <c r="S29" s="152"/>
      <c r="T29" s="152"/>
      <c r="U29" s="152"/>
      <c r="V29" s="24"/>
      <c r="W29" s="24"/>
      <c r="X29" s="24"/>
      <c r="Y29" s="24"/>
      <c r="Z29" s="24"/>
      <c r="AA29" s="24"/>
      <c r="AB29" s="24"/>
      <c r="AC29" s="24"/>
      <c r="AD29" s="24"/>
      <c r="AE29" s="24"/>
      <c r="AF29" s="186"/>
      <c r="AG29" s="24"/>
      <c r="AH29" s="24"/>
      <c r="AI29" s="24"/>
      <c r="AJ29" s="55"/>
      <c r="AK29" s="55"/>
      <c r="AL29" s="16"/>
      <c r="AM29" s="16"/>
    </row>
    <row r="30" spans="2:39" s="110" customFormat="1" ht="33.6" customHeight="1">
      <c r="B30" s="27"/>
      <c r="C30" s="27"/>
      <c r="O30" s="27"/>
      <c r="P30" s="27"/>
      <c r="Q30" s="152"/>
      <c r="R30" s="152"/>
      <c r="S30" s="152"/>
      <c r="T30" s="152"/>
      <c r="U30" s="152"/>
      <c r="V30" s="152"/>
      <c r="W30" s="310"/>
      <c r="X30" s="310"/>
      <c r="Y30" s="310"/>
      <c r="Z30" s="310"/>
      <c r="AA30" s="311"/>
      <c r="AB30" s="186"/>
      <c r="AC30" s="311"/>
      <c r="AD30" s="186"/>
      <c r="AE30" s="311"/>
      <c r="AF30" s="186"/>
      <c r="AG30" s="276"/>
      <c r="AH30" s="276"/>
      <c r="AI30" s="276"/>
      <c r="AJ30" s="114"/>
      <c r="AK30" s="114"/>
      <c r="AL30" s="115"/>
      <c r="AM30" s="115"/>
    </row>
    <row r="31" spans="2:39" s="110" customFormat="1" ht="54" customHeight="1">
      <c r="B31" s="27"/>
      <c r="C31" s="27"/>
      <c r="O31" s="27"/>
      <c r="P31" s="27"/>
      <c r="Q31" s="152"/>
      <c r="R31" s="152"/>
      <c r="S31" s="152"/>
      <c r="T31" s="152"/>
      <c r="U31" s="152"/>
      <c r="V31" s="152"/>
      <c r="W31" s="310" t="s">
        <v>12</v>
      </c>
      <c r="X31" s="310" t="s">
        <v>13</v>
      </c>
      <c r="Y31" s="310"/>
      <c r="Z31" s="310"/>
      <c r="AA31" s="311"/>
      <c r="AB31" s="186"/>
      <c r="AC31" s="311"/>
      <c r="AD31" s="186"/>
      <c r="AE31" s="311"/>
      <c r="AF31" s="186"/>
      <c r="AG31" s="276"/>
      <c r="AH31" s="276"/>
      <c r="AI31" s="276"/>
      <c r="AJ31" s="114"/>
      <c r="AK31" s="114"/>
      <c r="AL31" s="115"/>
      <c r="AM31" s="115"/>
    </row>
    <row r="32" spans="2:39" s="110" customFormat="1" ht="10.199999999999999" customHeight="1">
      <c r="B32" s="27"/>
      <c r="C32" s="27"/>
      <c r="O32" s="27"/>
      <c r="P32" s="27"/>
      <c r="Q32" s="152"/>
      <c r="R32" s="152"/>
      <c r="S32" s="152"/>
      <c r="T32" s="152"/>
      <c r="U32" s="152"/>
      <c r="V32" s="152"/>
      <c r="W32" s="310"/>
      <c r="X32" s="310"/>
      <c r="Y32" s="310"/>
      <c r="Z32" s="310"/>
      <c r="AA32" s="311"/>
      <c r="AB32" s="186"/>
      <c r="AC32" s="311"/>
      <c r="AD32" s="186"/>
      <c r="AE32" s="311"/>
      <c r="AF32" s="186"/>
      <c r="AG32" s="276"/>
      <c r="AH32" s="276"/>
      <c r="AI32" s="276"/>
      <c r="AJ32" s="114"/>
      <c r="AK32" s="114"/>
      <c r="AL32" s="115"/>
      <c r="AM32" s="115"/>
    </row>
    <row r="33" spans="2:39" s="110" customFormat="1" ht="28.95" customHeight="1">
      <c r="B33" s="27"/>
      <c r="C33" s="27"/>
      <c r="O33" s="27"/>
      <c r="P33" s="27"/>
      <c r="Q33" s="152"/>
      <c r="R33" s="152"/>
      <c r="S33" s="152"/>
      <c r="T33" s="152"/>
      <c r="U33" s="152"/>
      <c r="V33" s="152"/>
      <c r="W33" s="310"/>
      <c r="X33" s="310"/>
      <c r="Y33" s="310"/>
      <c r="Z33" s="310"/>
      <c r="AA33" s="311"/>
      <c r="AB33" s="186"/>
      <c r="AC33" s="311"/>
      <c r="AD33" s="186"/>
      <c r="AE33" s="311"/>
      <c r="AF33" s="186"/>
      <c r="AG33" s="276"/>
      <c r="AH33" s="276"/>
      <c r="AI33" s="276"/>
      <c r="AJ33" s="114"/>
      <c r="AK33" s="114"/>
      <c r="AL33" s="115"/>
      <c r="AM33" s="115"/>
    </row>
    <row r="34" spans="2:39" s="110" customFormat="1" ht="37.200000000000003" customHeight="1">
      <c r="B34" s="27"/>
      <c r="C34" s="27"/>
      <c r="O34" s="27"/>
      <c r="P34" s="27"/>
      <c r="Q34" s="152"/>
      <c r="R34" s="152"/>
      <c r="S34" s="152"/>
      <c r="T34" s="152"/>
      <c r="U34" s="152"/>
      <c r="V34" s="152"/>
      <c r="W34" s="310"/>
      <c r="X34" s="310"/>
      <c r="Y34" s="310"/>
      <c r="Z34" s="310"/>
      <c r="AA34" s="311"/>
      <c r="AB34" s="186"/>
      <c r="AC34" s="311"/>
      <c r="AD34" s="186"/>
      <c r="AE34" s="311"/>
      <c r="AF34" s="186"/>
      <c r="AG34" s="276"/>
      <c r="AH34" s="276"/>
      <c r="AI34" s="276"/>
      <c r="AJ34" s="114"/>
      <c r="AK34" s="114"/>
      <c r="AL34" s="115"/>
      <c r="AM34" s="115"/>
    </row>
    <row r="35" spans="2:39" s="110" customFormat="1" ht="176.4" customHeight="1">
      <c r="B35" s="27"/>
      <c r="C35" s="27"/>
      <c r="O35" s="27"/>
      <c r="P35" s="27"/>
      <c r="Q35" s="152"/>
      <c r="R35" s="152"/>
      <c r="S35" s="152"/>
      <c r="T35" s="152"/>
      <c r="U35" s="152"/>
      <c r="V35" s="152"/>
      <c r="W35" s="310"/>
      <c r="X35" s="310"/>
      <c r="Y35" s="310"/>
      <c r="Z35" s="310"/>
      <c r="AA35" s="311"/>
      <c r="AB35" s="186"/>
      <c r="AC35" s="311"/>
      <c r="AD35" s="186"/>
      <c r="AE35" s="311"/>
      <c r="AF35" s="186"/>
      <c r="AG35" s="276"/>
      <c r="AH35" s="276"/>
      <c r="AI35" s="276"/>
      <c r="AJ35" s="114"/>
      <c r="AK35" s="114"/>
      <c r="AL35" s="115"/>
      <c r="AM35" s="115"/>
    </row>
    <row r="36" spans="2:39" s="110" customFormat="1" ht="10.199999999999999" customHeight="1">
      <c r="B36" s="27"/>
      <c r="C36" s="27"/>
      <c r="O36" s="27"/>
      <c r="P36" s="27"/>
      <c r="Q36" s="152"/>
      <c r="R36" s="152"/>
      <c r="S36" s="152"/>
      <c r="T36" s="152"/>
      <c r="U36" s="152"/>
      <c r="V36" s="152"/>
      <c r="W36" s="310"/>
      <c r="X36" s="310"/>
      <c r="Y36" s="310"/>
      <c r="Z36" s="310"/>
      <c r="AA36" s="311"/>
      <c r="AB36" s="186"/>
      <c r="AC36" s="311"/>
      <c r="AD36" s="186"/>
      <c r="AE36" s="311"/>
      <c r="AF36" s="186"/>
      <c r="AG36" s="276"/>
      <c r="AH36" s="276"/>
      <c r="AI36" s="276"/>
      <c r="AJ36" s="114"/>
      <c r="AK36" s="114"/>
      <c r="AL36" s="115"/>
      <c r="AM36" s="115"/>
    </row>
    <row r="37" spans="2:39" s="110" customFormat="1" ht="32.4" customHeight="1">
      <c r="B37" s="27"/>
      <c r="C37" s="27"/>
      <c r="O37" s="27"/>
      <c r="P37" s="27"/>
      <c r="Q37" s="152"/>
      <c r="R37" s="152"/>
      <c r="S37" s="152"/>
      <c r="T37" s="152"/>
      <c r="U37" s="152"/>
      <c r="V37" s="152"/>
      <c r="W37" s="310"/>
      <c r="X37" s="310"/>
      <c r="Y37" s="310"/>
      <c r="Z37" s="310"/>
      <c r="AA37" s="311"/>
      <c r="AB37" s="186"/>
      <c r="AC37" s="311"/>
      <c r="AD37" s="186"/>
      <c r="AE37" s="311"/>
      <c r="AF37" s="186"/>
      <c r="AG37" s="276"/>
      <c r="AH37" s="276"/>
      <c r="AI37" s="276"/>
      <c r="AJ37" s="114"/>
      <c r="AK37" s="114"/>
      <c r="AL37" s="115"/>
      <c r="AM37" s="115"/>
    </row>
    <row r="38" spans="2:39" s="110" customFormat="1" ht="34.950000000000003" customHeight="1">
      <c r="B38" s="27"/>
      <c r="C38" s="27"/>
      <c r="O38" s="27"/>
      <c r="P38" s="27"/>
      <c r="Q38" s="152"/>
      <c r="R38" s="152"/>
      <c r="S38" s="152"/>
      <c r="T38" s="152"/>
      <c r="U38" s="152"/>
      <c r="V38" s="152"/>
      <c r="W38" s="310"/>
      <c r="X38" s="310"/>
      <c r="Y38" s="310"/>
      <c r="Z38" s="310"/>
      <c r="AA38" s="311"/>
      <c r="AB38" s="186"/>
      <c r="AC38" s="311"/>
      <c r="AD38" s="186"/>
      <c r="AE38" s="311"/>
      <c r="AF38" s="186"/>
      <c r="AG38" s="276"/>
      <c r="AH38" s="276"/>
      <c r="AI38" s="276"/>
      <c r="AJ38" s="114"/>
      <c r="AK38" s="114"/>
      <c r="AL38" s="115"/>
      <c r="AM38" s="115"/>
    </row>
    <row r="39" spans="2:39" s="110" customFormat="1" ht="174" customHeight="1">
      <c r="B39" s="27"/>
      <c r="C39" s="27"/>
      <c r="O39" s="27"/>
      <c r="P39" s="27"/>
      <c r="Q39" s="152"/>
      <c r="R39" s="152"/>
      <c r="S39" s="152"/>
      <c r="T39" s="152"/>
      <c r="U39" s="152"/>
      <c r="V39" s="152"/>
      <c r="W39" s="310"/>
      <c r="X39" s="310"/>
      <c r="Y39" s="310"/>
      <c r="Z39" s="310"/>
      <c r="AA39" s="311"/>
      <c r="AB39" s="186"/>
      <c r="AC39" s="311"/>
      <c r="AD39" s="186"/>
      <c r="AE39" s="311"/>
      <c r="AF39" s="186"/>
      <c r="AG39" s="276"/>
      <c r="AH39" s="276"/>
      <c r="AI39" s="276"/>
      <c r="AJ39" s="114"/>
      <c r="AK39" s="114"/>
      <c r="AL39" s="115"/>
      <c r="AM39" s="115"/>
    </row>
    <row r="40" spans="2:39" s="110" customFormat="1" ht="10.199999999999999" customHeight="1">
      <c r="B40" s="27"/>
      <c r="C40" s="27"/>
      <c r="O40" s="27"/>
      <c r="P40" s="27"/>
      <c r="Q40" s="152"/>
      <c r="R40" s="152"/>
      <c r="S40" s="152"/>
      <c r="T40" s="152"/>
      <c r="U40" s="152"/>
      <c r="V40" s="152"/>
      <c r="W40" s="310"/>
      <c r="X40" s="310"/>
      <c r="Y40" s="310"/>
      <c r="Z40" s="310"/>
      <c r="AA40" s="311"/>
      <c r="AB40" s="186"/>
      <c r="AC40" s="311"/>
      <c r="AD40" s="186"/>
      <c r="AE40" s="311"/>
      <c r="AF40" s="186"/>
      <c r="AG40" s="276"/>
      <c r="AH40" s="276"/>
      <c r="AI40" s="276"/>
      <c r="AJ40" s="114"/>
      <c r="AK40" s="114"/>
      <c r="AL40" s="115"/>
      <c r="AM40" s="115"/>
    </row>
    <row r="41" spans="2:39" s="110" customFormat="1" ht="38.4" customHeight="1">
      <c r="B41" s="27"/>
      <c r="C41" s="27"/>
      <c r="O41" s="27"/>
      <c r="P41" s="27"/>
      <c r="Q41" s="152"/>
      <c r="R41" s="152"/>
      <c r="S41" s="152"/>
      <c r="T41" s="152"/>
      <c r="U41" s="152"/>
      <c r="V41" s="152"/>
      <c r="W41" s="310"/>
      <c r="X41" s="310"/>
      <c r="Y41" s="310"/>
      <c r="Z41" s="310"/>
      <c r="AA41" s="311"/>
      <c r="AB41" s="186"/>
      <c r="AC41" s="311"/>
      <c r="AD41" s="186"/>
      <c r="AE41" s="311"/>
      <c r="AF41" s="186"/>
      <c r="AG41" s="276"/>
      <c r="AH41" s="276"/>
      <c r="AI41" s="276"/>
      <c r="AJ41" s="114"/>
      <c r="AK41" s="114"/>
      <c r="AL41" s="115"/>
      <c r="AM41" s="115"/>
    </row>
    <row r="42" spans="2:39" s="110" customFormat="1" ht="44.4" customHeight="1">
      <c r="B42" s="27"/>
      <c r="C42" s="27"/>
      <c r="O42" s="27"/>
      <c r="P42" s="27"/>
      <c r="Q42" s="152"/>
      <c r="R42" s="152"/>
      <c r="S42" s="152"/>
      <c r="T42" s="152"/>
      <c r="U42" s="152"/>
      <c r="V42" s="152"/>
      <c r="W42" s="310"/>
      <c r="X42" s="310"/>
      <c r="Y42" s="310"/>
      <c r="Z42" s="310"/>
      <c r="AA42" s="311"/>
      <c r="AB42" s="186"/>
      <c r="AC42" s="311"/>
      <c r="AD42" s="186"/>
      <c r="AE42" s="311"/>
      <c r="AF42" s="186"/>
      <c r="AG42" s="276"/>
      <c r="AH42" s="276"/>
      <c r="AI42" s="276"/>
      <c r="AJ42" s="114"/>
      <c r="AK42" s="114"/>
      <c r="AL42" s="115"/>
      <c r="AM42" s="115"/>
    </row>
    <row r="43" spans="2:39" s="29" customFormat="1" ht="285.60000000000002" customHeight="1">
      <c r="B43" s="116"/>
      <c r="C43" s="116"/>
      <c r="P43" s="118"/>
      <c r="Q43" s="276"/>
      <c r="R43" s="276"/>
      <c r="S43" s="276"/>
      <c r="T43" s="276"/>
      <c r="U43" s="276"/>
      <c r="V43" s="152"/>
      <c r="W43" s="310" t="b">
        <v>0</v>
      </c>
      <c r="X43" s="310" t="b">
        <v>1</v>
      </c>
      <c r="Y43" s="482" t="str">
        <f>IF(W43=TRUE,"Es wurden offensichtlich alle Alternativen bei der Planung überprüft. Bitte begründen Sie für die Beschlussvorlage, warum klimaschonendere Alternativen nicht verwendet werden konnten.",IF(X43=TRUE,"Bitte überprüfen Sie Ihr Vorhaben auf mögliche Alternativen hin (Bsp. Energieeffizienter Bauen, Möglichkeiten zum Ausbau Erneuerbarer Energien)
oder begründen Sie ausführlich, warum andere Alternativen nicht in Betracht gezogen wurden/werden konnten.",""))</f>
        <v>Bitte überprüfen Sie Ihr Vorhaben auf mögliche Alternativen hin (Bsp. Energieeffizienter Bauen, Möglichkeiten zum Ausbau Erneuerbarer Energien)
oder begründen Sie ausführlich, warum andere Alternativen nicht in Betracht gezogen wurden/werden konnten.</v>
      </c>
      <c r="Z43" s="482"/>
      <c r="AA43" s="482"/>
      <c r="AB43" s="276"/>
      <c r="AC43" s="276"/>
      <c r="AD43" s="276"/>
      <c r="AE43" s="276"/>
      <c r="AF43" s="276"/>
      <c r="AG43" s="276"/>
      <c r="AH43" s="276"/>
      <c r="AI43" s="276"/>
      <c r="AJ43" s="101"/>
      <c r="AK43" s="101"/>
    </row>
    <row r="44" spans="2:39" s="29" customFormat="1" ht="10.199999999999999" customHeight="1">
      <c r="B44" s="116"/>
      <c r="C44" s="116"/>
      <c r="P44" s="118"/>
      <c r="Q44" s="276"/>
      <c r="R44" s="276"/>
      <c r="S44" s="276"/>
      <c r="T44" s="276"/>
      <c r="U44" s="276"/>
      <c r="V44" s="152"/>
      <c r="W44" s="310"/>
      <c r="X44" s="310"/>
      <c r="Y44" s="312"/>
      <c r="Z44" s="312"/>
      <c r="AA44" s="312"/>
      <c r="AB44" s="276"/>
      <c r="AC44" s="276"/>
      <c r="AD44" s="276"/>
      <c r="AE44" s="276"/>
      <c r="AF44" s="276"/>
      <c r="AG44" s="276"/>
      <c r="AH44" s="276"/>
      <c r="AI44" s="276"/>
      <c r="AJ44" s="101"/>
      <c r="AK44" s="101"/>
    </row>
    <row r="45" spans="2:39" s="29" customFormat="1" ht="34.950000000000003" customHeight="1">
      <c r="B45" s="116"/>
      <c r="C45" s="116"/>
      <c r="P45" s="118"/>
      <c r="Q45" s="276"/>
      <c r="R45" s="276"/>
      <c r="S45" s="276"/>
      <c r="T45" s="276"/>
      <c r="U45" s="276"/>
      <c r="V45" s="152"/>
      <c r="W45" s="310"/>
      <c r="X45" s="310"/>
      <c r="Y45" s="312"/>
      <c r="Z45" s="312"/>
      <c r="AA45" s="312"/>
      <c r="AB45" s="276"/>
      <c r="AC45" s="276"/>
      <c r="AD45" s="276"/>
      <c r="AE45" s="276"/>
      <c r="AF45" s="276"/>
      <c r="AG45" s="276"/>
      <c r="AH45" s="276"/>
      <c r="AI45" s="276"/>
      <c r="AJ45" s="101"/>
      <c r="AK45" s="101"/>
    </row>
    <row r="46" spans="2:39" s="29" customFormat="1" ht="177" customHeight="1">
      <c r="B46" s="116"/>
      <c r="C46" s="116"/>
      <c r="P46" s="118"/>
      <c r="Q46" s="276"/>
      <c r="R46" s="276"/>
      <c r="S46" s="276"/>
      <c r="T46" s="276"/>
      <c r="U46" s="276"/>
      <c r="V46" s="152"/>
      <c r="W46" s="310"/>
      <c r="X46" s="310"/>
      <c r="Y46" s="312"/>
      <c r="Z46" s="312"/>
      <c r="AA46" s="312"/>
      <c r="AB46" s="276"/>
      <c r="AC46" s="276"/>
      <c r="AD46" s="276"/>
      <c r="AE46" s="276"/>
      <c r="AF46" s="276"/>
      <c r="AG46" s="276"/>
      <c r="AH46" s="276"/>
      <c r="AI46" s="276"/>
      <c r="AJ46" s="101"/>
      <c r="AK46" s="101"/>
    </row>
    <row r="47" spans="2:39" s="117" customFormat="1" ht="84" customHeight="1">
      <c r="B47" s="120"/>
      <c r="C47" s="120"/>
      <c r="D47" s="27"/>
      <c r="E47" s="148"/>
      <c r="F47" s="148"/>
      <c r="G47" s="148"/>
      <c r="H47" s="148"/>
      <c r="I47" s="148"/>
      <c r="J47" s="148"/>
      <c r="K47" s="148"/>
      <c r="L47" s="148"/>
      <c r="M47" s="148"/>
      <c r="N47" s="148"/>
      <c r="P47" s="118"/>
      <c r="Q47" s="276"/>
      <c r="R47" s="276"/>
      <c r="S47" s="276"/>
      <c r="T47" s="276"/>
      <c r="U47" s="276"/>
      <c r="V47" s="152"/>
      <c r="W47" s="310"/>
      <c r="X47" s="310"/>
      <c r="Y47" s="312"/>
      <c r="Z47" s="312"/>
      <c r="AA47" s="312"/>
      <c r="AB47" s="276"/>
      <c r="AC47" s="276"/>
      <c r="AD47" s="276"/>
      <c r="AE47" s="276"/>
      <c r="AF47" s="276"/>
      <c r="AG47" s="276"/>
      <c r="AH47" s="276"/>
      <c r="AI47" s="276"/>
      <c r="AJ47" s="122"/>
      <c r="AK47" s="122"/>
    </row>
    <row r="48" spans="2:39" s="117" customFormat="1" ht="84" customHeight="1">
      <c r="B48" s="120"/>
      <c r="C48" s="120"/>
      <c r="D48" s="27"/>
      <c r="E48" s="148"/>
      <c r="F48" s="148"/>
      <c r="G48" s="148"/>
      <c r="H48" s="148"/>
      <c r="I48" s="148"/>
      <c r="J48" s="148"/>
      <c r="K48" s="148"/>
      <c r="L48" s="148"/>
      <c r="M48" s="148"/>
      <c r="N48" s="148"/>
      <c r="P48" s="118"/>
      <c r="Q48" s="276"/>
      <c r="R48" s="276"/>
      <c r="S48" s="276"/>
      <c r="T48" s="276"/>
      <c r="U48" s="276"/>
      <c r="V48" s="152"/>
      <c r="W48" s="310"/>
      <c r="X48" s="310"/>
      <c r="Y48" s="312"/>
      <c r="Z48" s="312"/>
      <c r="AA48" s="312"/>
      <c r="AB48" s="276"/>
      <c r="AC48" s="276"/>
      <c r="AD48" s="276"/>
      <c r="AE48" s="276"/>
      <c r="AF48" s="276"/>
      <c r="AG48" s="276"/>
      <c r="AH48" s="276"/>
      <c r="AI48" s="276"/>
      <c r="AJ48" s="122"/>
      <c r="AK48" s="122"/>
    </row>
    <row r="49" spans="2:37" s="117" customFormat="1" ht="84" customHeight="1">
      <c r="B49" s="120"/>
      <c r="C49" s="120"/>
      <c r="D49" s="27"/>
      <c r="E49" s="275"/>
      <c r="F49" s="275"/>
      <c r="G49" s="275"/>
      <c r="H49" s="275"/>
      <c r="I49" s="275"/>
      <c r="J49" s="275"/>
      <c r="K49" s="275"/>
      <c r="L49" s="275"/>
      <c r="M49" s="275"/>
      <c r="N49" s="275"/>
      <c r="P49" s="118"/>
      <c r="Q49" s="276"/>
      <c r="R49" s="276"/>
      <c r="S49" s="276"/>
      <c r="T49" s="276"/>
      <c r="U49" s="276"/>
      <c r="V49" s="152"/>
      <c r="W49" s="310"/>
      <c r="X49" s="310"/>
      <c r="Y49" s="312"/>
      <c r="Z49" s="312"/>
      <c r="AA49" s="312"/>
      <c r="AB49" s="276"/>
      <c r="AC49" s="276"/>
      <c r="AD49" s="276"/>
      <c r="AE49" s="276"/>
      <c r="AF49" s="276"/>
      <c r="AG49" s="276"/>
      <c r="AH49" s="276"/>
      <c r="AI49" s="276"/>
      <c r="AJ49" s="122"/>
      <c r="AK49" s="122"/>
    </row>
    <row r="50" spans="2:37" s="117" customFormat="1" ht="84" customHeight="1">
      <c r="B50" s="120"/>
      <c r="C50" s="120"/>
      <c r="D50" s="27"/>
      <c r="E50" s="275"/>
      <c r="F50" s="275"/>
      <c r="G50" s="275"/>
      <c r="H50" s="275"/>
      <c r="I50" s="275"/>
      <c r="J50" s="275"/>
      <c r="K50" s="275"/>
      <c r="L50" s="275"/>
      <c r="M50" s="275"/>
      <c r="N50" s="275"/>
      <c r="P50" s="118"/>
      <c r="Q50" s="276"/>
      <c r="R50" s="276"/>
      <c r="S50" s="276"/>
      <c r="T50" s="276"/>
      <c r="U50" s="276"/>
      <c r="V50" s="152"/>
      <c r="W50" s="310"/>
      <c r="X50" s="310"/>
      <c r="Y50" s="312"/>
      <c r="Z50" s="312"/>
      <c r="AA50" s="312"/>
      <c r="AB50" s="276"/>
      <c r="AC50" s="276"/>
      <c r="AD50" s="276"/>
      <c r="AE50" s="276"/>
      <c r="AF50" s="276"/>
      <c r="AG50" s="276"/>
      <c r="AH50" s="276"/>
      <c r="AI50" s="276"/>
      <c r="AJ50" s="122"/>
      <c r="AK50" s="122"/>
    </row>
    <row r="51" spans="2:37" ht="15.6">
      <c r="B51" s="4"/>
      <c r="C51" s="4"/>
      <c r="D51" s="4"/>
      <c r="E51" s="284"/>
      <c r="F51" s="285" t="s">
        <v>70</v>
      </c>
      <c r="G51" s="286"/>
      <c r="H51" s="286"/>
      <c r="I51" s="286"/>
      <c r="J51" s="24"/>
      <c r="K51" s="24"/>
      <c r="L51" s="24"/>
      <c r="M51" s="24"/>
      <c r="N51" s="24"/>
      <c r="P51" s="2"/>
      <c r="V51" s="152"/>
      <c r="W51" s="310"/>
      <c r="X51" s="310"/>
      <c r="Y51" s="310"/>
      <c r="Z51" s="310"/>
      <c r="AA51" s="311"/>
    </row>
    <row r="52" spans="2:37" ht="15.6">
      <c r="B52" s="4"/>
      <c r="C52" s="4"/>
      <c r="D52" s="4"/>
      <c r="E52" s="284"/>
      <c r="F52" s="284"/>
      <c r="G52" s="24"/>
      <c r="H52" s="24"/>
      <c r="I52" s="24"/>
      <c r="J52" s="24"/>
      <c r="K52" s="24"/>
      <c r="L52" s="24"/>
      <c r="M52" s="24"/>
      <c r="N52" s="24"/>
      <c r="P52" s="2"/>
    </row>
    <row r="53" spans="2:37" s="42" customFormat="1" ht="67.95" customHeight="1">
      <c r="B53" s="41"/>
      <c r="C53" s="41"/>
      <c r="D53" s="41"/>
      <c r="E53" s="279"/>
      <c r="F53" s="279" t="s">
        <v>64</v>
      </c>
      <c r="G53" s="287" t="s">
        <v>35</v>
      </c>
      <c r="H53" s="288" t="s">
        <v>37</v>
      </c>
      <c r="I53" s="288" t="s">
        <v>36</v>
      </c>
      <c r="J53" s="483" t="s">
        <v>46</v>
      </c>
      <c r="K53" s="483"/>
      <c r="L53" s="483"/>
      <c r="M53" s="290"/>
      <c r="N53" s="290"/>
      <c r="Q53" s="290"/>
      <c r="R53" s="290"/>
      <c r="S53" s="290"/>
      <c r="T53" s="290"/>
      <c r="U53" s="290"/>
      <c r="V53" s="290"/>
      <c r="W53" s="290"/>
      <c r="X53" s="290"/>
      <c r="Y53" s="290"/>
      <c r="Z53" s="290"/>
      <c r="AA53" s="290"/>
      <c r="AB53" s="290"/>
      <c r="AC53" s="290"/>
      <c r="AD53" s="290"/>
      <c r="AE53" s="290"/>
      <c r="AF53" s="290"/>
      <c r="AG53" s="290"/>
      <c r="AH53" s="290"/>
      <c r="AI53" s="290"/>
      <c r="AJ53" s="100"/>
      <c r="AK53" s="100"/>
    </row>
    <row r="54" spans="2:37" ht="15" customHeight="1">
      <c r="E54" s="281"/>
      <c r="F54" s="281">
        <v>1</v>
      </c>
      <c r="G54" s="281">
        <v>1</v>
      </c>
      <c r="H54" s="125">
        <v>-2</v>
      </c>
      <c r="I54" s="125">
        <v>-2</v>
      </c>
      <c r="J54" s="282" t="s">
        <v>53</v>
      </c>
      <c r="K54" s="282"/>
      <c r="L54" s="282"/>
      <c r="M54" s="24"/>
      <c r="N54" s="24"/>
    </row>
    <row r="55" spans="2:37">
      <c r="E55" s="281"/>
      <c r="F55" s="281">
        <v>2</v>
      </c>
      <c r="G55" s="281">
        <v>1</v>
      </c>
      <c r="H55" s="125">
        <v>-2</v>
      </c>
      <c r="I55" s="125">
        <v>-1</v>
      </c>
      <c r="J55" s="282" t="s">
        <v>53</v>
      </c>
      <c r="K55" s="282"/>
      <c r="L55" s="282"/>
      <c r="M55" s="24"/>
      <c r="N55" s="24"/>
    </row>
    <row r="56" spans="2:37">
      <c r="E56" s="281"/>
      <c r="F56" s="281">
        <v>3</v>
      </c>
      <c r="G56" s="281">
        <v>1</v>
      </c>
      <c r="H56" s="125">
        <v>-2</v>
      </c>
      <c r="I56" s="125">
        <v>0</v>
      </c>
      <c r="J56" s="282" t="s">
        <v>120</v>
      </c>
      <c r="K56" s="282"/>
      <c r="L56" s="282"/>
      <c r="M56" s="24"/>
      <c r="N56" s="24"/>
    </row>
    <row r="57" spans="2:37">
      <c r="E57" s="281"/>
      <c r="F57" s="281">
        <v>4</v>
      </c>
      <c r="G57" s="281">
        <v>1</v>
      </c>
      <c r="H57" s="125">
        <v>-2</v>
      </c>
      <c r="I57" s="125">
        <v>1</v>
      </c>
      <c r="J57" s="282" t="s">
        <v>120</v>
      </c>
      <c r="K57" s="282"/>
      <c r="L57" s="282"/>
      <c r="M57" s="24"/>
      <c r="N57" s="24"/>
    </row>
    <row r="58" spans="2:37">
      <c r="E58" s="281"/>
      <c r="F58" s="281">
        <v>5</v>
      </c>
      <c r="G58" s="281">
        <v>1</v>
      </c>
      <c r="H58" s="125">
        <v>-2</v>
      </c>
      <c r="I58" s="125">
        <v>2</v>
      </c>
      <c r="J58" s="282" t="s">
        <v>120</v>
      </c>
      <c r="K58" s="282"/>
      <c r="L58" s="282"/>
      <c r="M58" s="24"/>
      <c r="N58" s="24"/>
    </row>
    <row r="59" spans="2:37">
      <c r="E59" s="281"/>
      <c r="F59" s="281">
        <v>6</v>
      </c>
      <c r="G59" s="281">
        <v>1</v>
      </c>
      <c r="H59" s="125">
        <v>-1</v>
      </c>
      <c r="I59" s="125">
        <v>-2</v>
      </c>
      <c r="J59" s="282" t="s">
        <v>53</v>
      </c>
      <c r="K59" s="282"/>
      <c r="L59" s="282"/>
      <c r="M59" s="24"/>
      <c r="N59" s="24"/>
    </row>
    <row r="60" spans="2:37">
      <c r="E60" s="281"/>
      <c r="F60" s="281">
        <v>7</v>
      </c>
      <c r="G60" s="281">
        <v>1</v>
      </c>
      <c r="H60" s="125">
        <v>-1</v>
      </c>
      <c r="I60" s="125">
        <v>-1</v>
      </c>
      <c r="J60" s="282" t="s">
        <v>120</v>
      </c>
      <c r="K60" s="282"/>
      <c r="L60" s="282"/>
      <c r="M60" s="24"/>
      <c r="N60" s="24"/>
    </row>
    <row r="61" spans="2:37">
      <c r="E61" s="281"/>
      <c r="F61" s="281">
        <v>8</v>
      </c>
      <c r="G61" s="281">
        <v>1</v>
      </c>
      <c r="H61" s="125">
        <v>-1</v>
      </c>
      <c r="I61" s="125">
        <v>0</v>
      </c>
      <c r="J61" s="282" t="s">
        <v>54</v>
      </c>
      <c r="K61" s="282"/>
      <c r="L61" s="282"/>
      <c r="M61" s="24"/>
      <c r="N61" s="24"/>
    </row>
    <row r="62" spans="2:37">
      <c r="E62" s="281"/>
      <c r="F62" s="281">
        <v>9</v>
      </c>
      <c r="G62" s="281">
        <v>1</v>
      </c>
      <c r="H62" s="125">
        <v>-1</v>
      </c>
      <c r="I62" s="125">
        <v>1</v>
      </c>
      <c r="J62" s="282" t="s">
        <v>54</v>
      </c>
      <c r="K62" s="282"/>
      <c r="L62" s="282"/>
      <c r="M62" s="24"/>
      <c r="N62" s="24"/>
    </row>
    <row r="63" spans="2:37">
      <c r="E63" s="281"/>
      <c r="F63" s="281">
        <v>10</v>
      </c>
      <c r="G63" s="281">
        <v>1</v>
      </c>
      <c r="H63" s="125">
        <v>-1</v>
      </c>
      <c r="I63" s="125">
        <v>2</v>
      </c>
      <c r="J63" s="282" t="s">
        <v>54</v>
      </c>
      <c r="K63" s="282"/>
      <c r="L63" s="282"/>
      <c r="M63" s="24"/>
      <c r="N63" s="24"/>
    </row>
    <row r="64" spans="2:37">
      <c r="E64" s="281"/>
      <c r="F64" s="281">
        <v>11</v>
      </c>
      <c r="G64" s="281">
        <v>1</v>
      </c>
      <c r="H64" s="125">
        <v>0</v>
      </c>
      <c r="I64" s="125">
        <v>-2</v>
      </c>
      <c r="J64" s="282" t="s">
        <v>120</v>
      </c>
      <c r="K64" s="282"/>
      <c r="L64" s="282"/>
      <c r="M64" s="24"/>
      <c r="N64" s="24"/>
    </row>
    <row r="65" spans="5:37">
      <c r="E65" s="281"/>
      <c r="F65" s="281">
        <v>12</v>
      </c>
      <c r="G65" s="281">
        <v>1</v>
      </c>
      <c r="H65" s="125">
        <v>0</v>
      </c>
      <c r="I65" s="125">
        <v>-1</v>
      </c>
      <c r="J65" s="282" t="s">
        <v>54</v>
      </c>
      <c r="K65" s="282"/>
      <c r="L65" s="282"/>
      <c r="M65" s="24"/>
      <c r="N65" s="24"/>
    </row>
    <row r="66" spans="5:37">
      <c r="E66" s="281"/>
      <c r="F66" s="281">
        <v>13</v>
      </c>
      <c r="G66" s="281">
        <v>1</v>
      </c>
      <c r="H66" s="125">
        <v>0</v>
      </c>
      <c r="I66" s="125">
        <v>0</v>
      </c>
      <c r="J66" s="282" t="s">
        <v>54</v>
      </c>
      <c r="K66" s="282"/>
      <c r="L66" s="282"/>
      <c r="M66" s="24"/>
      <c r="N66" s="24"/>
      <c r="AJ66"/>
      <c r="AK66"/>
    </row>
    <row r="67" spans="5:37">
      <c r="E67" s="281"/>
      <c r="F67" s="281">
        <v>14</v>
      </c>
      <c r="G67" s="281">
        <v>1</v>
      </c>
      <c r="H67" s="125">
        <v>0</v>
      </c>
      <c r="I67" s="125">
        <v>1</v>
      </c>
      <c r="J67" s="282" t="s">
        <v>54</v>
      </c>
      <c r="K67" s="282"/>
      <c r="L67" s="282"/>
      <c r="M67" s="24"/>
      <c r="N67" s="24"/>
      <c r="AJ67"/>
      <c r="AK67"/>
    </row>
    <row r="68" spans="5:37">
      <c r="E68" s="281"/>
      <c r="F68" s="281">
        <v>15</v>
      </c>
      <c r="G68" s="281">
        <v>1</v>
      </c>
      <c r="H68" s="125">
        <v>0</v>
      </c>
      <c r="I68" s="125">
        <v>2</v>
      </c>
      <c r="J68" s="282" t="s">
        <v>54</v>
      </c>
      <c r="K68" s="282"/>
      <c r="L68" s="282"/>
      <c r="M68" s="24"/>
      <c r="N68" s="24"/>
      <c r="AJ68"/>
      <c r="AK68"/>
    </row>
    <row r="69" spans="5:37">
      <c r="E69" s="281"/>
      <c r="F69" s="281">
        <v>16</v>
      </c>
      <c r="G69" s="281">
        <v>1</v>
      </c>
      <c r="H69" s="125">
        <v>1</v>
      </c>
      <c r="I69" s="125">
        <v>-2</v>
      </c>
      <c r="J69" s="282" t="s">
        <v>120</v>
      </c>
      <c r="K69" s="282"/>
      <c r="L69" s="282"/>
      <c r="M69" s="24"/>
      <c r="N69" s="24"/>
      <c r="AJ69"/>
      <c r="AK69"/>
    </row>
    <row r="70" spans="5:37">
      <c r="E70" s="281"/>
      <c r="F70" s="281">
        <v>17</v>
      </c>
      <c r="G70" s="281">
        <v>1</v>
      </c>
      <c r="H70" s="125">
        <v>1</v>
      </c>
      <c r="I70" s="125">
        <v>-1</v>
      </c>
      <c r="J70" s="282" t="s">
        <v>54</v>
      </c>
      <c r="K70" s="282"/>
      <c r="L70" s="282"/>
      <c r="M70" s="24"/>
      <c r="N70" s="24"/>
      <c r="AJ70"/>
      <c r="AK70"/>
    </row>
    <row r="71" spans="5:37">
      <c r="E71" s="281"/>
      <c r="F71" s="281">
        <v>18</v>
      </c>
      <c r="G71" s="281">
        <v>1</v>
      </c>
      <c r="H71" s="125">
        <v>1</v>
      </c>
      <c r="I71" s="125">
        <v>0</v>
      </c>
      <c r="J71" s="282" t="s">
        <v>54</v>
      </c>
      <c r="K71" s="282"/>
      <c r="L71" s="282"/>
      <c r="M71" s="24"/>
      <c r="N71" s="24"/>
      <c r="AJ71"/>
      <c r="AK71"/>
    </row>
    <row r="72" spans="5:37">
      <c r="E72" s="281"/>
      <c r="F72" s="281">
        <v>19</v>
      </c>
      <c r="G72" s="281">
        <v>1</v>
      </c>
      <c r="H72" s="125">
        <v>1</v>
      </c>
      <c r="I72" s="125">
        <v>1</v>
      </c>
      <c r="J72" s="282" t="s">
        <v>54</v>
      </c>
      <c r="K72" s="282"/>
      <c r="L72" s="282"/>
      <c r="M72" s="24"/>
      <c r="N72" s="24"/>
      <c r="AJ72"/>
      <c r="AK72"/>
    </row>
    <row r="73" spans="5:37">
      <c r="E73" s="281"/>
      <c r="F73" s="281">
        <v>20</v>
      </c>
      <c r="G73" s="281">
        <v>1</v>
      </c>
      <c r="H73" s="125">
        <v>1</v>
      </c>
      <c r="I73" s="125">
        <v>2</v>
      </c>
      <c r="J73" s="282" t="s">
        <v>54</v>
      </c>
      <c r="K73" s="282"/>
      <c r="L73" s="282"/>
      <c r="M73" s="24"/>
      <c r="N73" s="24"/>
      <c r="AJ73"/>
      <c r="AK73"/>
    </row>
    <row r="74" spans="5:37">
      <c r="E74" s="281"/>
      <c r="F74" s="281">
        <v>21</v>
      </c>
      <c r="G74" s="281">
        <v>1</v>
      </c>
      <c r="H74" s="125">
        <v>2</v>
      </c>
      <c r="I74" s="125">
        <v>-2</v>
      </c>
      <c r="J74" s="282" t="s">
        <v>120</v>
      </c>
      <c r="K74" s="282"/>
      <c r="L74" s="282"/>
      <c r="M74" s="24"/>
      <c r="N74" s="24"/>
      <c r="AJ74"/>
      <c r="AK74"/>
    </row>
    <row r="75" spans="5:37">
      <c r="E75" s="281"/>
      <c r="F75" s="281">
        <v>22</v>
      </c>
      <c r="G75" s="281">
        <v>1</v>
      </c>
      <c r="H75" s="125">
        <v>2</v>
      </c>
      <c r="I75" s="125">
        <v>-1</v>
      </c>
      <c r="J75" s="282" t="s">
        <v>54</v>
      </c>
      <c r="K75" s="282"/>
      <c r="L75" s="282"/>
      <c r="M75" s="24"/>
      <c r="N75" s="24"/>
      <c r="AJ75"/>
      <c r="AK75"/>
    </row>
    <row r="76" spans="5:37">
      <c r="E76" s="281"/>
      <c r="F76" s="281">
        <v>23</v>
      </c>
      <c r="G76" s="281">
        <v>1</v>
      </c>
      <c r="H76" s="125">
        <v>2</v>
      </c>
      <c r="I76" s="125">
        <v>0</v>
      </c>
      <c r="J76" s="282" t="s">
        <v>54</v>
      </c>
      <c r="K76" s="282"/>
      <c r="L76" s="282"/>
      <c r="M76" s="24"/>
      <c r="N76" s="24"/>
      <c r="AJ76"/>
      <c r="AK76"/>
    </row>
    <row r="77" spans="5:37">
      <c r="E77" s="281"/>
      <c r="F77" s="281">
        <v>24</v>
      </c>
      <c r="G77" s="281">
        <v>1</v>
      </c>
      <c r="H77" s="125">
        <v>2</v>
      </c>
      <c r="I77" s="125">
        <v>1</v>
      </c>
      <c r="J77" s="282" t="s">
        <v>54</v>
      </c>
      <c r="K77" s="282"/>
      <c r="L77" s="282"/>
      <c r="M77" s="24"/>
      <c r="N77" s="24"/>
      <c r="AJ77"/>
      <c r="AK77"/>
    </row>
    <row r="78" spans="5:37">
      <c r="E78" s="281"/>
      <c r="F78" s="281">
        <v>25</v>
      </c>
      <c r="G78" s="281">
        <v>1</v>
      </c>
      <c r="H78" s="125">
        <v>2</v>
      </c>
      <c r="I78" s="125">
        <v>2</v>
      </c>
      <c r="J78" s="282" t="s">
        <v>54</v>
      </c>
      <c r="K78" s="282"/>
      <c r="L78" s="282"/>
      <c r="M78" s="24"/>
      <c r="N78" s="24"/>
      <c r="AJ78"/>
      <c r="AK78"/>
    </row>
    <row r="79" spans="5:37">
      <c r="E79" s="24"/>
      <c r="F79" s="125"/>
      <c r="G79" s="125"/>
      <c r="H79" s="125"/>
      <c r="I79" s="125"/>
      <c r="J79" s="282"/>
      <c r="K79" s="282"/>
      <c r="L79" s="282"/>
      <c r="M79" s="24"/>
      <c r="N79" s="24"/>
      <c r="AJ79"/>
      <c r="AK79"/>
    </row>
    <row r="80" spans="5:37">
      <c r="E80" s="281"/>
      <c r="F80" s="281">
        <v>26</v>
      </c>
      <c r="G80" s="281">
        <v>2</v>
      </c>
      <c r="H80" s="125">
        <v>-2</v>
      </c>
      <c r="I80" s="125">
        <v>-2</v>
      </c>
      <c r="J80" s="282" t="s">
        <v>55</v>
      </c>
      <c r="K80" s="282"/>
      <c r="L80" s="282"/>
      <c r="M80" s="24"/>
      <c r="N80" s="24"/>
      <c r="AJ80"/>
      <c r="AK80"/>
    </row>
    <row r="81" spans="5:37">
      <c r="E81" s="281"/>
      <c r="F81" s="281">
        <v>27</v>
      </c>
      <c r="G81" s="281">
        <v>2</v>
      </c>
      <c r="H81" s="125">
        <v>-2</v>
      </c>
      <c r="I81" s="125">
        <v>-1</v>
      </c>
      <c r="J81" s="282" t="s">
        <v>55</v>
      </c>
      <c r="K81" s="282"/>
      <c r="L81" s="282"/>
      <c r="M81" s="24"/>
      <c r="N81" s="24"/>
      <c r="AJ81"/>
      <c r="AK81"/>
    </row>
    <row r="82" spans="5:37">
      <c r="E82" s="281"/>
      <c r="F82" s="281">
        <v>28</v>
      </c>
      <c r="G82" s="281">
        <v>2</v>
      </c>
      <c r="H82" s="125">
        <v>-2</v>
      </c>
      <c r="I82" s="125">
        <v>0</v>
      </c>
      <c r="J82" s="282" t="s">
        <v>53</v>
      </c>
      <c r="K82" s="282"/>
      <c r="L82" s="282"/>
      <c r="M82" s="24"/>
      <c r="N82" s="24"/>
      <c r="AJ82"/>
      <c r="AK82"/>
    </row>
    <row r="83" spans="5:37">
      <c r="E83" s="281"/>
      <c r="F83" s="281">
        <v>29</v>
      </c>
      <c r="G83" s="281">
        <v>2</v>
      </c>
      <c r="H83" s="125">
        <v>-2</v>
      </c>
      <c r="I83" s="125">
        <v>1</v>
      </c>
      <c r="J83" s="282" t="s">
        <v>53</v>
      </c>
      <c r="K83" s="282"/>
      <c r="L83" s="282"/>
      <c r="M83" s="24"/>
      <c r="N83" s="24"/>
      <c r="AJ83"/>
      <c r="AK83"/>
    </row>
    <row r="84" spans="5:37">
      <c r="E84" s="281"/>
      <c r="F84" s="281">
        <v>30</v>
      </c>
      <c r="G84" s="281">
        <v>2</v>
      </c>
      <c r="H84" s="125">
        <v>-2</v>
      </c>
      <c r="I84" s="125">
        <v>2</v>
      </c>
      <c r="J84" s="282" t="s">
        <v>53</v>
      </c>
      <c r="K84" s="282"/>
      <c r="L84" s="282"/>
      <c r="M84" s="24"/>
      <c r="N84" s="24"/>
      <c r="AJ84"/>
      <c r="AK84"/>
    </row>
    <row r="85" spans="5:37">
      <c r="E85" s="281"/>
      <c r="F85" s="281">
        <v>31</v>
      </c>
      <c r="G85" s="281">
        <v>2</v>
      </c>
      <c r="H85" s="125">
        <v>-1</v>
      </c>
      <c r="I85" s="125">
        <v>-2</v>
      </c>
      <c r="J85" s="282" t="s">
        <v>55</v>
      </c>
      <c r="K85" s="282"/>
      <c r="L85" s="282"/>
      <c r="M85" s="24"/>
      <c r="N85" s="24"/>
      <c r="AJ85"/>
      <c r="AK85"/>
    </row>
    <row r="86" spans="5:37">
      <c r="E86" s="281"/>
      <c r="F86" s="281">
        <v>32</v>
      </c>
      <c r="G86" s="281">
        <v>2</v>
      </c>
      <c r="H86" s="125">
        <v>-1</v>
      </c>
      <c r="I86" s="125">
        <v>-1</v>
      </c>
      <c r="J86" s="282" t="s">
        <v>53</v>
      </c>
      <c r="K86" s="282"/>
      <c r="L86" s="282"/>
      <c r="M86" s="24"/>
      <c r="N86" s="24"/>
      <c r="AJ86"/>
      <c r="AK86"/>
    </row>
    <row r="87" spans="5:37">
      <c r="E87" s="281"/>
      <c r="F87" s="281">
        <v>33</v>
      </c>
      <c r="G87" s="281">
        <v>2</v>
      </c>
      <c r="H87" s="125">
        <v>-1</v>
      </c>
      <c r="I87" s="125">
        <v>0</v>
      </c>
      <c r="J87" s="282" t="s">
        <v>120</v>
      </c>
      <c r="K87" s="282"/>
      <c r="L87" s="282"/>
      <c r="M87" s="24"/>
      <c r="N87" s="24"/>
      <c r="AJ87"/>
      <c r="AK87"/>
    </row>
    <row r="88" spans="5:37">
      <c r="E88" s="281"/>
      <c r="F88" s="281">
        <v>34</v>
      </c>
      <c r="G88" s="281">
        <v>2</v>
      </c>
      <c r="H88" s="125">
        <v>-1</v>
      </c>
      <c r="I88" s="125">
        <v>1</v>
      </c>
      <c r="J88" s="282" t="s">
        <v>120</v>
      </c>
      <c r="K88" s="282"/>
      <c r="L88" s="282"/>
      <c r="M88" s="24"/>
      <c r="N88" s="24"/>
      <c r="AJ88"/>
      <c r="AK88"/>
    </row>
    <row r="89" spans="5:37">
      <c r="E89" s="281"/>
      <c r="F89" s="281">
        <v>35</v>
      </c>
      <c r="G89" s="281">
        <v>2</v>
      </c>
      <c r="H89" s="125">
        <v>-1</v>
      </c>
      <c r="I89" s="125">
        <v>2</v>
      </c>
      <c r="J89" s="282" t="s">
        <v>120</v>
      </c>
      <c r="K89" s="282"/>
      <c r="L89" s="282"/>
      <c r="M89" s="24"/>
      <c r="N89" s="24"/>
      <c r="AJ89"/>
      <c r="AK89"/>
    </row>
    <row r="90" spans="5:37">
      <c r="E90" s="281"/>
      <c r="F90" s="281">
        <v>36</v>
      </c>
      <c r="G90" s="281">
        <v>2</v>
      </c>
      <c r="H90" s="125">
        <v>0</v>
      </c>
      <c r="I90" s="125">
        <v>-2</v>
      </c>
      <c r="J90" s="282" t="s">
        <v>53</v>
      </c>
      <c r="K90" s="282"/>
      <c r="L90" s="282"/>
      <c r="M90" s="24"/>
      <c r="N90" s="24"/>
      <c r="AJ90"/>
      <c r="AK90"/>
    </row>
    <row r="91" spans="5:37">
      <c r="E91" s="281"/>
      <c r="F91" s="281">
        <v>37</v>
      </c>
      <c r="G91" s="281">
        <v>2</v>
      </c>
      <c r="H91" s="125">
        <v>0</v>
      </c>
      <c r="I91" s="125">
        <v>-1</v>
      </c>
      <c r="J91" s="282" t="s">
        <v>120</v>
      </c>
      <c r="K91" s="282"/>
      <c r="L91" s="282"/>
      <c r="M91" s="24"/>
      <c r="N91" s="24"/>
      <c r="AJ91"/>
      <c r="AK91"/>
    </row>
    <row r="92" spans="5:37">
      <c r="E92" s="281"/>
      <c r="F92" s="281">
        <v>38</v>
      </c>
      <c r="G92" s="281">
        <v>2</v>
      </c>
      <c r="H92" s="125">
        <v>0</v>
      </c>
      <c r="I92" s="125">
        <v>0</v>
      </c>
      <c r="J92" s="282" t="s">
        <v>54</v>
      </c>
      <c r="K92" s="282"/>
      <c r="L92" s="282"/>
      <c r="M92" s="24"/>
      <c r="N92" s="24"/>
      <c r="AJ92"/>
      <c r="AK92"/>
    </row>
    <row r="93" spans="5:37">
      <c r="E93" s="281"/>
      <c r="F93" s="281">
        <v>39</v>
      </c>
      <c r="G93" s="281">
        <v>2</v>
      </c>
      <c r="H93" s="125">
        <v>0</v>
      </c>
      <c r="I93" s="125">
        <v>1</v>
      </c>
      <c r="J93" s="282" t="s">
        <v>54</v>
      </c>
      <c r="K93" s="282"/>
      <c r="L93" s="282"/>
      <c r="M93" s="24"/>
      <c r="N93" s="24"/>
      <c r="AJ93"/>
      <c r="AK93"/>
    </row>
    <row r="94" spans="5:37">
      <c r="E94" s="281"/>
      <c r="F94" s="281">
        <v>40</v>
      </c>
      <c r="G94" s="281">
        <v>2</v>
      </c>
      <c r="H94" s="125">
        <v>0</v>
      </c>
      <c r="I94" s="125">
        <v>2</v>
      </c>
      <c r="J94" s="282" t="s">
        <v>54</v>
      </c>
      <c r="K94" s="282"/>
      <c r="L94" s="282"/>
      <c r="M94" s="24"/>
      <c r="N94" s="24"/>
      <c r="AJ94"/>
      <c r="AK94"/>
    </row>
    <row r="95" spans="5:37">
      <c r="E95" s="281"/>
      <c r="F95" s="281">
        <v>41</v>
      </c>
      <c r="G95" s="281">
        <v>2</v>
      </c>
      <c r="H95" s="125">
        <v>1</v>
      </c>
      <c r="I95" s="125">
        <v>-2</v>
      </c>
      <c r="J95" s="282" t="s">
        <v>53</v>
      </c>
      <c r="K95" s="282"/>
      <c r="L95" s="282"/>
      <c r="M95" s="24"/>
      <c r="N95" s="24"/>
      <c r="AJ95"/>
      <c r="AK95"/>
    </row>
    <row r="96" spans="5:37">
      <c r="E96" s="281"/>
      <c r="F96" s="281">
        <v>42</v>
      </c>
      <c r="G96" s="281">
        <v>2</v>
      </c>
      <c r="H96" s="125">
        <v>1</v>
      </c>
      <c r="I96" s="125">
        <v>-1</v>
      </c>
      <c r="J96" s="282" t="s">
        <v>120</v>
      </c>
      <c r="K96" s="282"/>
      <c r="L96" s="282"/>
      <c r="M96" s="24"/>
      <c r="N96" s="24"/>
      <c r="AJ96"/>
      <c r="AK96"/>
    </row>
    <row r="97" spans="5:37">
      <c r="E97" s="281"/>
      <c r="F97" s="281">
        <v>43</v>
      </c>
      <c r="G97" s="281">
        <v>2</v>
      </c>
      <c r="H97" s="125">
        <v>1</v>
      </c>
      <c r="I97" s="125">
        <v>0</v>
      </c>
      <c r="J97" s="282" t="s">
        <v>54</v>
      </c>
      <c r="K97" s="282"/>
      <c r="L97" s="282"/>
      <c r="M97" s="24"/>
      <c r="N97" s="24"/>
      <c r="AJ97"/>
      <c r="AK97"/>
    </row>
    <row r="98" spans="5:37">
      <c r="E98" s="281"/>
      <c r="F98" s="281">
        <v>44</v>
      </c>
      <c r="G98" s="281">
        <v>2</v>
      </c>
      <c r="H98" s="125">
        <v>1</v>
      </c>
      <c r="I98" s="125">
        <v>1</v>
      </c>
      <c r="J98" s="282" t="s">
        <v>54</v>
      </c>
      <c r="K98" s="282"/>
      <c r="L98" s="282"/>
      <c r="M98" s="24"/>
      <c r="N98" s="24"/>
      <c r="AJ98"/>
      <c r="AK98"/>
    </row>
    <row r="99" spans="5:37">
      <c r="E99" s="281"/>
      <c r="F99" s="281">
        <v>45</v>
      </c>
      <c r="G99" s="281">
        <v>2</v>
      </c>
      <c r="H99" s="125">
        <v>1</v>
      </c>
      <c r="I99" s="125">
        <v>2</v>
      </c>
      <c r="J99" s="282" t="s">
        <v>54</v>
      </c>
      <c r="K99" s="282"/>
      <c r="L99" s="282"/>
      <c r="M99" s="24"/>
      <c r="N99" s="24"/>
      <c r="AJ99"/>
      <c r="AK99"/>
    </row>
    <row r="100" spans="5:37">
      <c r="E100" s="281"/>
      <c r="F100" s="281">
        <v>46</v>
      </c>
      <c r="G100" s="281">
        <v>2</v>
      </c>
      <c r="H100" s="125">
        <v>2</v>
      </c>
      <c r="I100" s="125">
        <v>-2</v>
      </c>
      <c r="J100" s="282" t="s">
        <v>53</v>
      </c>
      <c r="K100" s="282"/>
      <c r="L100" s="282"/>
      <c r="M100" s="24"/>
      <c r="N100" s="24"/>
      <c r="AJ100"/>
      <c r="AK100"/>
    </row>
    <row r="101" spans="5:37">
      <c r="E101" s="281"/>
      <c r="F101" s="281">
        <v>47</v>
      </c>
      <c r="G101" s="281">
        <v>2</v>
      </c>
      <c r="H101" s="125">
        <v>2</v>
      </c>
      <c r="I101" s="125">
        <v>-1</v>
      </c>
      <c r="J101" s="282" t="s">
        <v>120</v>
      </c>
      <c r="K101" s="282"/>
      <c r="L101" s="282"/>
      <c r="M101" s="24"/>
      <c r="N101" s="24"/>
      <c r="AJ101"/>
      <c r="AK101"/>
    </row>
    <row r="102" spans="5:37">
      <c r="E102" s="281"/>
      <c r="F102" s="281">
        <v>48</v>
      </c>
      <c r="G102" s="281">
        <v>2</v>
      </c>
      <c r="H102" s="125">
        <v>2</v>
      </c>
      <c r="I102" s="125">
        <v>0</v>
      </c>
      <c r="J102" s="282" t="s">
        <v>54</v>
      </c>
      <c r="K102" s="282"/>
      <c r="L102" s="282"/>
      <c r="M102" s="24"/>
      <c r="N102" s="24"/>
      <c r="AJ102"/>
      <c r="AK102"/>
    </row>
    <row r="103" spans="5:37">
      <c r="E103" s="281"/>
      <c r="F103" s="281">
        <v>49</v>
      </c>
      <c r="G103" s="281">
        <v>2</v>
      </c>
      <c r="H103" s="125">
        <v>2</v>
      </c>
      <c r="I103" s="125">
        <v>1</v>
      </c>
      <c r="J103" s="282" t="s">
        <v>54</v>
      </c>
      <c r="K103" s="282"/>
      <c r="L103" s="282"/>
      <c r="M103" s="24"/>
      <c r="N103" s="24"/>
      <c r="AJ103"/>
      <c r="AK103"/>
    </row>
    <row r="104" spans="5:37">
      <c r="E104" s="281"/>
      <c r="F104" s="281">
        <v>50</v>
      </c>
      <c r="G104" s="281">
        <v>2</v>
      </c>
      <c r="H104" s="125">
        <v>2</v>
      </c>
      <c r="I104" s="125">
        <v>2</v>
      </c>
      <c r="J104" s="282" t="s">
        <v>54</v>
      </c>
      <c r="K104" s="282"/>
      <c r="L104" s="282"/>
      <c r="M104" s="24"/>
      <c r="N104" s="24"/>
      <c r="AJ104"/>
      <c r="AK104"/>
    </row>
    <row r="105" spans="5:37">
      <c r="E105" s="24"/>
      <c r="F105" s="125"/>
      <c r="G105" s="125"/>
      <c r="H105" s="125"/>
      <c r="I105" s="125"/>
      <c r="J105" s="282"/>
      <c r="K105" s="282"/>
      <c r="L105" s="282"/>
      <c r="M105" s="24"/>
      <c r="N105" s="24"/>
      <c r="AJ105"/>
      <c r="AK105"/>
    </row>
    <row r="106" spans="5:37">
      <c r="E106" s="281"/>
      <c r="F106" s="281">
        <v>51</v>
      </c>
      <c r="G106" s="281">
        <v>3</v>
      </c>
      <c r="H106" s="125">
        <v>-2</v>
      </c>
      <c r="I106" s="125">
        <v>-2</v>
      </c>
      <c r="J106" s="282" t="s">
        <v>55</v>
      </c>
      <c r="K106" s="282"/>
      <c r="L106" s="282"/>
      <c r="M106" s="24"/>
      <c r="N106" s="24"/>
      <c r="AJ106"/>
      <c r="AK106"/>
    </row>
    <row r="107" spans="5:37">
      <c r="E107" s="281"/>
      <c r="F107" s="281">
        <v>52</v>
      </c>
      <c r="G107" s="281">
        <v>3</v>
      </c>
      <c r="H107" s="125">
        <v>-2</v>
      </c>
      <c r="I107" s="125">
        <v>-1</v>
      </c>
      <c r="J107" s="282" t="s">
        <v>55</v>
      </c>
      <c r="K107" s="282"/>
      <c r="L107" s="282"/>
      <c r="M107" s="24"/>
      <c r="N107" s="24"/>
      <c r="AJ107"/>
      <c r="AK107"/>
    </row>
    <row r="108" spans="5:37">
      <c r="E108" s="281"/>
      <c r="F108" s="281">
        <v>53</v>
      </c>
      <c r="G108" s="281">
        <v>3</v>
      </c>
      <c r="H108" s="125">
        <v>-2</v>
      </c>
      <c r="I108" s="125">
        <v>0</v>
      </c>
      <c r="J108" s="282" t="s">
        <v>55</v>
      </c>
      <c r="K108" s="282"/>
      <c r="L108" s="282"/>
      <c r="M108" s="24"/>
      <c r="N108" s="24"/>
      <c r="AJ108"/>
      <c r="AK108"/>
    </row>
    <row r="109" spans="5:37">
      <c r="E109" s="281"/>
      <c r="F109" s="281">
        <v>54</v>
      </c>
      <c r="G109" s="281">
        <v>3</v>
      </c>
      <c r="H109" s="125">
        <v>-2</v>
      </c>
      <c r="I109" s="125">
        <v>1</v>
      </c>
      <c r="J109" s="282" t="s">
        <v>55</v>
      </c>
      <c r="K109" s="282"/>
      <c r="L109" s="282"/>
      <c r="M109" s="24"/>
      <c r="N109" s="24"/>
      <c r="AJ109"/>
      <c r="AK109"/>
    </row>
    <row r="110" spans="5:37">
      <c r="E110" s="281"/>
      <c r="F110" s="281">
        <v>55</v>
      </c>
      <c r="G110" s="281">
        <v>3</v>
      </c>
      <c r="H110" s="125">
        <v>-2</v>
      </c>
      <c r="I110" s="125">
        <v>2</v>
      </c>
      <c r="J110" s="282" t="s">
        <v>55</v>
      </c>
      <c r="K110" s="282"/>
      <c r="L110" s="282"/>
      <c r="M110" s="24"/>
      <c r="N110" s="24"/>
      <c r="AJ110"/>
      <c r="AK110"/>
    </row>
    <row r="111" spans="5:37">
      <c r="E111" s="281"/>
      <c r="F111" s="281">
        <v>56</v>
      </c>
      <c r="G111" s="281">
        <v>3</v>
      </c>
      <c r="H111" s="125">
        <v>-1</v>
      </c>
      <c r="I111" s="125">
        <v>-2</v>
      </c>
      <c r="J111" s="282" t="s">
        <v>55</v>
      </c>
      <c r="K111" s="282"/>
      <c r="L111" s="282"/>
      <c r="M111" s="24"/>
      <c r="N111" s="24"/>
      <c r="AJ111"/>
      <c r="AK111"/>
    </row>
    <row r="112" spans="5:37">
      <c r="E112" s="281"/>
      <c r="F112" s="281">
        <v>57</v>
      </c>
      <c r="G112" s="281">
        <v>3</v>
      </c>
      <c r="H112" s="125">
        <v>-1</v>
      </c>
      <c r="I112" s="125">
        <v>-1</v>
      </c>
      <c r="J112" s="282" t="s">
        <v>55</v>
      </c>
      <c r="K112" s="282"/>
      <c r="L112" s="282"/>
      <c r="M112" s="24"/>
      <c r="N112" s="24"/>
      <c r="AJ112"/>
      <c r="AK112"/>
    </row>
    <row r="113" spans="5:37">
      <c r="E113" s="281"/>
      <c r="F113" s="281">
        <v>58</v>
      </c>
      <c r="G113" s="281">
        <v>3</v>
      </c>
      <c r="H113" s="125">
        <v>-1</v>
      </c>
      <c r="I113" s="125">
        <v>0</v>
      </c>
      <c r="J113" s="282" t="s">
        <v>53</v>
      </c>
      <c r="K113" s="282"/>
      <c r="L113" s="282"/>
      <c r="M113" s="24"/>
      <c r="N113" s="24"/>
      <c r="AJ113"/>
      <c r="AK113"/>
    </row>
    <row r="114" spans="5:37">
      <c r="E114" s="281"/>
      <c r="F114" s="281">
        <v>59</v>
      </c>
      <c r="G114" s="281">
        <v>3</v>
      </c>
      <c r="H114" s="125">
        <v>-1</v>
      </c>
      <c r="I114" s="125">
        <v>1</v>
      </c>
      <c r="J114" s="282" t="s">
        <v>53</v>
      </c>
      <c r="K114" s="282"/>
      <c r="L114" s="282"/>
      <c r="M114" s="24"/>
      <c r="N114" s="24"/>
      <c r="AJ114"/>
      <c r="AK114"/>
    </row>
    <row r="115" spans="5:37">
      <c r="E115" s="281"/>
      <c r="F115" s="281">
        <v>60</v>
      </c>
      <c r="G115" s="281">
        <v>3</v>
      </c>
      <c r="H115" s="125">
        <v>-1</v>
      </c>
      <c r="I115" s="125">
        <v>2</v>
      </c>
      <c r="J115" s="282" t="s">
        <v>53</v>
      </c>
      <c r="K115" s="282"/>
      <c r="L115" s="282"/>
      <c r="M115" s="24"/>
      <c r="N115" s="24"/>
      <c r="AJ115"/>
      <c r="AK115"/>
    </row>
    <row r="116" spans="5:37">
      <c r="E116" s="281"/>
      <c r="F116" s="281">
        <v>61</v>
      </c>
      <c r="G116" s="281">
        <v>3</v>
      </c>
      <c r="H116" s="125">
        <v>0</v>
      </c>
      <c r="I116" s="125">
        <v>-2</v>
      </c>
      <c r="J116" s="282" t="s">
        <v>55</v>
      </c>
      <c r="K116" s="282"/>
      <c r="L116" s="282"/>
      <c r="M116" s="24"/>
      <c r="N116" s="24"/>
      <c r="AJ116"/>
      <c r="AK116"/>
    </row>
    <row r="117" spans="5:37">
      <c r="E117" s="281"/>
      <c r="F117" s="281">
        <v>62</v>
      </c>
      <c r="G117" s="281">
        <v>3</v>
      </c>
      <c r="H117" s="125">
        <v>0</v>
      </c>
      <c r="I117" s="125">
        <v>-1</v>
      </c>
      <c r="J117" s="282" t="s">
        <v>53</v>
      </c>
      <c r="K117" s="282"/>
      <c r="L117" s="282"/>
      <c r="M117" s="24"/>
      <c r="N117" s="24"/>
      <c r="AJ117"/>
      <c r="AK117"/>
    </row>
    <row r="118" spans="5:37">
      <c r="E118" s="281"/>
      <c r="F118" s="281">
        <v>63</v>
      </c>
      <c r="G118" s="281">
        <v>3</v>
      </c>
      <c r="H118" s="125">
        <v>0</v>
      </c>
      <c r="I118" s="125">
        <v>0</v>
      </c>
      <c r="J118" s="282" t="s">
        <v>54</v>
      </c>
      <c r="K118" s="282"/>
      <c r="L118" s="282"/>
      <c r="M118" s="24"/>
      <c r="N118" s="24"/>
      <c r="AJ118"/>
      <c r="AK118"/>
    </row>
    <row r="119" spans="5:37">
      <c r="E119" s="281"/>
      <c r="F119" s="281">
        <v>64</v>
      </c>
      <c r="G119" s="281">
        <v>3</v>
      </c>
      <c r="H119" s="125">
        <v>0</v>
      </c>
      <c r="I119" s="125">
        <v>1</v>
      </c>
      <c r="J119" s="282" t="s">
        <v>54</v>
      </c>
      <c r="K119" s="282"/>
      <c r="L119" s="282"/>
      <c r="M119" s="24"/>
      <c r="N119" s="24"/>
      <c r="AJ119"/>
      <c r="AK119"/>
    </row>
    <row r="120" spans="5:37">
      <c r="E120" s="281"/>
      <c r="F120" s="281">
        <v>65</v>
      </c>
      <c r="G120" s="281">
        <v>3</v>
      </c>
      <c r="H120" s="125">
        <v>0</v>
      </c>
      <c r="I120" s="125">
        <v>2</v>
      </c>
      <c r="J120" s="282" t="s">
        <v>54</v>
      </c>
      <c r="K120" s="282"/>
      <c r="L120" s="282"/>
      <c r="M120" s="24"/>
      <c r="N120" s="24"/>
      <c r="AJ120"/>
      <c r="AK120"/>
    </row>
    <row r="121" spans="5:37">
      <c r="E121" s="281"/>
      <c r="F121" s="281">
        <v>66</v>
      </c>
      <c r="G121" s="281">
        <v>3</v>
      </c>
      <c r="H121" s="125">
        <v>1</v>
      </c>
      <c r="I121" s="125">
        <v>-2</v>
      </c>
      <c r="J121" s="282" t="s">
        <v>55</v>
      </c>
      <c r="K121" s="282"/>
      <c r="L121" s="282"/>
      <c r="M121" s="24"/>
      <c r="N121" s="24"/>
      <c r="AJ121"/>
      <c r="AK121"/>
    </row>
    <row r="122" spans="5:37">
      <c r="E122" s="281"/>
      <c r="F122" s="281">
        <v>67</v>
      </c>
      <c r="G122" s="281">
        <v>3</v>
      </c>
      <c r="H122" s="125">
        <v>1</v>
      </c>
      <c r="I122" s="125">
        <v>-1</v>
      </c>
      <c r="J122" s="282" t="s">
        <v>53</v>
      </c>
      <c r="K122" s="282"/>
      <c r="L122" s="282"/>
      <c r="M122" s="24"/>
      <c r="N122" s="24"/>
      <c r="AJ122"/>
      <c r="AK122"/>
    </row>
    <row r="123" spans="5:37">
      <c r="E123" s="281"/>
      <c r="F123" s="281">
        <v>68</v>
      </c>
      <c r="G123" s="281">
        <v>3</v>
      </c>
      <c r="H123" s="125">
        <v>1</v>
      </c>
      <c r="I123" s="125">
        <v>0</v>
      </c>
      <c r="J123" s="282" t="s">
        <v>54</v>
      </c>
      <c r="K123" s="282"/>
      <c r="L123" s="282"/>
      <c r="M123" s="24"/>
      <c r="N123" s="24"/>
      <c r="AJ123"/>
      <c r="AK123"/>
    </row>
    <row r="124" spans="5:37">
      <c r="E124" s="281"/>
      <c r="F124" s="281">
        <v>69</v>
      </c>
      <c r="G124" s="281">
        <v>3</v>
      </c>
      <c r="H124" s="125">
        <v>1</v>
      </c>
      <c r="I124" s="125">
        <v>1</v>
      </c>
      <c r="J124" s="282" t="s">
        <v>54</v>
      </c>
      <c r="K124" s="282"/>
      <c r="L124" s="282"/>
      <c r="M124" s="24"/>
      <c r="N124" s="24"/>
      <c r="AJ124"/>
      <c r="AK124"/>
    </row>
    <row r="125" spans="5:37">
      <c r="E125" s="281"/>
      <c r="F125" s="281">
        <v>70</v>
      </c>
      <c r="G125" s="281">
        <v>3</v>
      </c>
      <c r="H125" s="125">
        <v>1</v>
      </c>
      <c r="I125" s="125">
        <v>2</v>
      </c>
      <c r="J125" s="282" t="s">
        <v>54</v>
      </c>
      <c r="K125" s="282"/>
      <c r="L125" s="282"/>
      <c r="M125" s="24"/>
      <c r="N125" s="24"/>
      <c r="AJ125"/>
      <c r="AK125"/>
    </row>
    <row r="126" spans="5:37">
      <c r="E126" s="281"/>
      <c r="F126" s="281">
        <v>71</v>
      </c>
      <c r="G126" s="281">
        <v>3</v>
      </c>
      <c r="H126" s="125">
        <v>2</v>
      </c>
      <c r="I126" s="125">
        <v>-2</v>
      </c>
      <c r="J126" s="282" t="s">
        <v>55</v>
      </c>
      <c r="K126" s="282"/>
      <c r="L126" s="282"/>
      <c r="M126" s="24"/>
      <c r="N126" s="24"/>
      <c r="AJ126"/>
      <c r="AK126"/>
    </row>
    <row r="127" spans="5:37">
      <c r="E127" s="281"/>
      <c r="F127" s="281">
        <v>72</v>
      </c>
      <c r="G127" s="281">
        <v>3</v>
      </c>
      <c r="H127" s="125">
        <v>2</v>
      </c>
      <c r="I127" s="125">
        <v>-1</v>
      </c>
      <c r="J127" s="282" t="s">
        <v>53</v>
      </c>
      <c r="K127" s="282"/>
      <c r="L127" s="282"/>
      <c r="M127" s="24"/>
      <c r="N127" s="24"/>
      <c r="AJ127"/>
      <c r="AK127"/>
    </row>
    <row r="128" spans="5:37">
      <c r="E128" s="281"/>
      <c r="F128" s="281">
        <v>73</v>
      </c>
      <c r="G128" s="281">
        <v>3</v>
      </c>
      <c r="H128" s="125">
        <v>2</v>
      </c>
      <c r="I128" s="125">
        <v>0</v>
      </c>
      <c r="J128" s="282" t="s">
        <v>54</v>
      </c>
      <c r="K128" s="282"/>
      <c r="L128" s="282"/>
      <c r="M128" s="24"/>
      <c r="N128" s="24"/>
      <c r="AJ128"/>
      <c r="AK128"/>
    </row>
    <row r="129" spans="5:37">
      <c r="E129" s="281"/>
      <c r="F129" s="281">
        <v>74</v>
      </c>
      <c r="G129" s="281">
        <v>3</v>
      </c>
      <c r="H129" s="125">
        <v>2</v>
      </c>
      <c r="I129" s="125">
        <v>1</v>
      </c>
      <c r="J129" s="282" t="s">
        <v>54</v>
      </c>
      <c r="K129" s="282"/>
      <c r="L129" s="282"/>
      <c r="M129" s="24"/>
      <c r="N129" s="24"/>
      <c r="AJ129"/>
      <c r="AK129"/>
    </row>
    <row r="130" spans="5:37">
      <c r="E130" s="281"/>
      <c r="F130" s="281">
        <v>75</v>
      </c>
      <c r="G130" s="281">
        <v>3</v>
      </c>
      <c r="H130" s="125">
        <v>2</v>
      </c>
      <c r="I130" s="125">
        <v>2</v>
      </c>
      <c r="J130" s="282" t="s">
        <v>54</v>
      </c>
      <c r="K130" s="282"/>
      <c r="L130" s="282"/>
      <c r="M130" s="24"/>
      <c r="N130" s="24"/>
      <c r="AJ130"/>
      <c r="AK130"/>
    </row>
    <row r="131" spans="5:37">
      <c r="E131" s="24"/>
      <c r="F131" s="24">
        <f t="array" ref="F131">VLOOKUP(V12&amp;V17&amp;V18,CHOOSE({1,2,3},G54:G130&amp;H54:H130&amp;I54:I130,F54:F130),2,FALSE)</f>
        <v>0</v>
      </c>
      <c r="G131" s="24"/>
      <c r="H131" s="24"/>
      <c r="I131" s="24"/>
      <c r="J131" s="24"/>
      <c r="K131" s="24"/>
      <c r="L131" s="24"/>
      <c r="M131" s="24"/>
      <c r="N131" s="24"/>
      <c r="AJ131"/>
      <c r="AK131"/>
    </row>
    <row r="132" spans="5:37">
      <c r="E132" s="24"/>
      <c r="F132" s="24"/>
      <c r="G132" s="24"/>
      <c r="H132" s="24"/>
      <c r="I132" s="24"/>
      <c r="J132" s="24"/>
      <c r="K132" s="24"/>
      <c r="L132" s="24"/>
      <c r="M132" s="24"/>
      <c r="N132" s="24"/>
    </row>
    <row r="133" spans="5:37">
      <c r="E133" s="24"/>
      <c r="F133" s="24"/>
      <c r="G133" s="24"/>
      <c r="H133" s="24"/>
      <c r="I133" s="24"/>
      <c r="J133" s="24"/>
      <c r="K133" s="24"/>
      <c r="L133" s="24"/>
      <c r="M133" s="24"/>
      <c r="N133" s="24"/>
    </row>
    <row r="134" spans="5:37">
      <c r="E134" s="24"/>
      <c r="F134" s="24"/>
      <c r="G134" s="24"/>
      <c r="H134" s="24"/>
      <c r="I134" s="24"/>
      <c r="J134" s="24"/>
      <c r="K134" s="24"/>
      <c r="L134" s="24"/>
      <c r="M134" s="24"/>
      <c r="N134" s="24"/>
    </row>
    <row r="135" spans="5:37">
      <c r="E135" s="24"/>
      <c r="F135" s="24"/>
      <c r="G135" s="24"/>
      <c r="H135" s="24"/>
      <c r="I135" s="24"/>
      <c r="J135" s="24"/>
      <c r="K135" s="24"/>
      <c r="L135" s="24"/>
      <c r="M135" s="24"/>
      <c r="N135" s="24"/>
    </row>
    <row r="136" spans="5:37">
      <c r="E136" s="24"/>
      <c r="F136" s="24"/>
      <c r="G136" s="24"/>
      <c r="H136" s="24"/>
      <c r="I136" s="24"/>
      <c r="J136" s="24"/>
      <c r="K136" s="24"/>
      <c r="L136" s="24"/>
      <c r="M136" s="24"/>
      <c r="N136" s="24"/>
    </row>
    <row r="137" spans="5:37">
      <c r="E137" s="24"/>
      <c r="F137" s="24"/>
      <c r="G137" s="24"/>
      <c r="H137" s="24"/>
      <c r="I137" s="24"/>
      <c r="J137" s="24"/>
      <c r="K137" s="24"/>
      <c r="L137" s="24"/>
      <c r="M137" s="24"/>
      <c r="N137" s="24"/>
    </row>
    <row r="138" spans="5:37">
      <c r="E138" s="24"/>
      <c r="F138" s="24"/>
      <c r="G138" s="24"/>
      <c r="H138" s="24"/>
      <c r="I138" s="24"/>
      <c r="J138" s="24"/>
      <c r="K138" s="24"/>
      <c r="L138" s="24"/>
      <c r="M138" s="24"/>
      <c r="N138" s="24"/>
    </row>
    <row r="139" spans="5:37">
      <c r="E139" s="24"/>
      <c r="F139" s="24"/>
      <c r="G139" s="24"/>
      <c r="H139" s="24"/>
      <c r="I139" s="24"/>
      <c r="J139" s="24"/>
      <c r="K139" s="24"/>
      <c r="L139" s="24"/>
      <c r="M139" s="24"/>
      <c r="N139" s="24"/>
    </row>
    <row r="140" spans="5:37">
      <c r="E140" s="24"/>
      <c r="F140" s="24"/>
      <c r="G140" s="24"/>
      <c r="H140" s="24"/>
      <c r="I140" s="24"/>
      <c r="J140" s="24"/>
      <c r="K140" s="24"/>
      <c r="L140" s="24"/>
      <c r="M140" s="24"/>
      <c r="N140" s="24"/>
    </row>
  </sheetData>
  <sheetProtection password="CC30" sheet="1" objects="1" scenarios="1"/>
  <mergeCells count="46">
    <mergeCell ref="B3:C3"/>
    <mergeCell ref="B4:M4"/>
    <mergeCell ref="Z4:Z7"/>
    <mergeCell ref="D3:J3"/>
    <mergeCell ref="B2:J2"/>
    <mergeCell ref="B10:D11"/>
    <mergeCell ref="E10:J11"/>
    <mergeCell ref="AB4:AB7"/>
    <mergeCell ref="B5:N5"/>
    <mergeCell ref="C7:D7"/>
    <mergeCell ref="E7:H7"/>
    <mergeCell ref="W7:X7"/>
    <mergeCell ref="C8:D8"/>
    <mergeCell ref="E8:H8"/>
    <mergeCell ref="W8:X8"/>
    <mergeCell ref="AA4:AA7"/>
    <mergeCell ref="S11:U11"/>
    <mergeCell ref="K10:P11"/>
    <mergeCell ref="Y16:Z16"/>
    <mergeCell ref="E12:E13"/>
    <mergeCell ref="G12:G13"/>
    <mergeCell ref="I12:I13"/>
    <mergeCell ref="B12:B13"/>
    <mergeCell ref="C12:D13"/>
    <mergeCell ref="F12:F13"/>
    <mergeCell ref="H12:H13"/>
    <mergeCell ref="J12:J13"/>
    <mergeCell ref="B15:D16"/>
    <mergeCell ref="E15:O16"/>
    <mergeCell ref="P15:P16"/>
    <mergeCell ref="W16:X16"/>
    <mergeCell ref="S12:U13"/>
    <mergeCell ref="K12:P13"/>
    <mergeCell ref="Y43:AA43"/>
    <mergeCell ref="J53:L53"/>
    <mergeCell ref="C17:D17"/>
    <mergeCell ref="K17:L17"/>
    <mergeCell ref="C18:D18"/>
    <mergeCell ref="K18:L18"/>
    <mergeCell ref="B19:C19"/>
    <mergeCell ref="E19:F19"/>
    <mergeCell ref="K19:M19"/>
    <mergeCell ref="E21:O21"/>
    <mergeCell ref="E23:O23"/>
    <mergeCell ref="E24:O24"/>
    <mergeCell ref="D26:N26"/>
  </mergeCells>
  <conditionalFormatting sqref="E21:E22 E25">
    <cfRule type="containsText" dxfId="63" priority="8" operator="containsText" text="Alternativenprüfung notwendig">
      <formula>NOT(ISERROR(SEARCH("Alternativenprüfung notwendig",E21)))</formula>
    </cfRule>
    <cfRule type="containsText" dxfId="62" priority="9" operator="containsText" text="Alternativenprüfung wird empfohlen">
      <formula>NOT(ISERROR(SEARCH("Alternativenprüfung wird empfohlen",E21)))</formula>
    </cfRule>
    <cfRule type="containsText" dxfId="61" priority="10" operator="containsText" text="Alternativenprüfung nicht notwendig">
      <formula>NOT(ISERROR(SEARCH("Alternativenprüfung nicht notwendig",E21)))</formula>
    </cfRule>
  </conditionalFormatting>
  <conditionalFormatting sqref="E23">
    <cfRule type="containsText" dxfId="60" priority="5" operator="containsText" text="Alternativenprüfung notwendig">
      <formula>NOT(ISERROR(SEARCH("Alternativenprüfung notwendig",E23)))</formula>
    </cfRule>
    <cfRule type="containsText" dxfId="59" priority="6" operator="containsText" text="Alternativenprüfung wird empfohlen">
      <formula>NOT(ISERROR(SEARCH("Alternativenprüfung wird empfohlen",E23)))</formula>
    </cfRule>
    <cfRule type="containsText" dxfId="58" priority="7" operator="containsText" text="Alternativenprüfung nicht notwendig">
      <formula>NOT(ISERROR(SEARCH("Alternativenprüfung nicht notwendig",E23)))</formula>
    </cfRule>
  </conditionalFormatting>
  <conditionalFormatting sqref="E47:E50">
    <cfRule type="containsText" dxfId="57" priority="2" operator="containsText" text="Alternativenprüfung notwendig">
      <formula>NOT(ISERROR(SEARCH("Alternativenprüfung notwendig",E47)))</formula>
    </cfRule>
    <cfRule type="containsText" dxfId="56" priority="3" operator="containsText" text="Alternativenprüfung wird empfohlen">
      <formula>NOT(ISERROR(SEARCH("Alternativenprüfung wird empfohlen",E47)))</formula>
    </cfRule>
    <cfRule type="containsText" dxfId="55" priority="4" operator="containsText" text="Alternativenprüfung nicht notwendig">
      <formula>NOT(ISERROR(SEARCH("Alternativenprüfung nicht notwendig",E47)))</formula>
    </cfRule>
  </conditionalFormatting>
  <conditionalFormatting sqref="E21:O21">
    <cfRule type="cellIs" dxfId="54" priority="1" operator="equal">
      <formula>"Alternativenprüfung nicht notwendigerweise erforderlich "</formula>
    </cfRule>
  </conditionalFormatting>
  <pageMargins left="0.7" right="0.7" top="0.78740157499999996" bottom="0.78740157499999996"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2225" r:id="rId3" name="Check Box 1">
              <controlPr defaultSize="0" autoFill="0" autoLine="0" autoPict="0" altText="">
                <anchor moveWithCells="1">
                  <from>
                    <xdr:col>5</xdr:col>
                    <xdr:colOff>106680</xdr:colOff>
                    <xdr:row>11</xdr:row>
                    <xdr:rowOff>38100</xdr:rowOff>
                  </from>
                  <to>
                    <xdr:col>5</xdr:col>
                    <xdr:colOff>297180</xdr:colOff>
                    <xdr:row>12</xdr:row>
                    <xdr:rowOff>38100</xdr:rowOff>
                  </to>
                </anchor>
              </controlPr>
            </control>
          </mc:Choice>
        </mc:AlternateContent>
        <mc:AlternateContent xmlns:mc="http://schemas.openxmlformats.org/markup-compatibility/2006">
          <mc:Choice Requires="x14">
            <control shapeId="52226" r:id="rId4" name="Check Box 2">
              <controlPr defaultSize="0" autoFill="0" autoLine="0" autoPict="0" altText="">
                <anchor moveWithCells="1">
                  <from>
                    <xdr:col>7</xdr:col>
                    <xdr:colOff>106680</xdr:colOff>
                    <xdr:row>11</xdr:row>
                    <xdr:rowOff>38100</xdr:rowOff>
                  </from>
                  <to>
                    <xdr:col>7</xdr:col>
                    <xdr:colOff>297180</xdr:colOff>
                    <xdr:row>12</xdr:row>
                    <xdr:rowOff>38100</xdr:rowOff>
                  </to>
                </anchor>
              </controlPr>
            </control>
          </mc:Choice>
        </mc:AlternateContent>
        <mc:AlternateContent xmlns:mc="http://schemas.openxmlformats.org/markup-compatibility/2006">
          <mc:Choice Requires="x14">
            <control shapeId="52227" r:id="rId5" name="Check Box 3">
              <controlPr defaultSize="0" autoFill="0" autoLine="0" autoPict="0" altText="">
                <anchor moveWithCells="1">
                  <from>
                    <xdr:col>9</xdr:col>
                    <xdr:colOff>106680</xdr:colOff>
                    <xdr:row>11</xdr:row>
                    <xdr:rowOff>22860</xdr:rowOff>
                  </from>
                  <to>
                    <xdr:col>9</xdr:col>
                    <xdr:colOff>297180</xdr:colOff>
                    <xdr:row>12</xdr:row>
                    <xdr:rowOff>45720</xdr:rowOff>
                  </to>
                </anchor>
              </controlPr>
            </control>
          </mc:Choice>
        </mc:AlternateContent>
        <mc:AlternateContent xmlns:mc="http://schemas.openxmlformats.org/markup-compatibility/2006">
          <mc:Choice Requires="x14">
            <control shapeId="52228" r:id="rId6" name="Check Box 4">
              <controlPr defaultSize="0" autoFill="0" autoLine="0" autoPict="0" altText="">
                <anchor moveWithCells="1">
                  <from>
                    <xdr:col>5</xdr:col>
                    <xdr:colOff>114300</xdr:colOff>
                    <xdr:row>16</xdr:row>
                    <xdr:rowOff>175260</xdr:rowOff>
                  </from>
                  <to>
                    <xdr:col>5</xdr:col>
                    <xdr:colOff>304800</xdr:colOff>
                    <xdr:row>17</xdr:row>
                    <xdr:rowOff>0</xdr:rowOff>
                  </to>
                </anchor>
              </controlPr>
            </control>
          </mc:Choice>
        </mc:AlternateContent>
        <mc:AlternateContent xmlns:mc="http://schemas.openxmlformats.org/markup-compatibility/2006">
          <mc:Choice Requires="x14">
            <control shapeId="52229" r:id="rId7" name="Check Box 5">
              <controlPr defaultSize="0" autoFill="0" autoLine="0" autoPict="0" altText="">
                <anchor moveWithCells="1">
                  <from>
                    <xdr:col>7</xdr:col>
                    <xdr:colOff>106680</xdr:colOff>
                    <xdr:row>16</xdr:row>
                    <xdr:rowOff>175260</xdr:rowOff>
                  </from>
                  <to>
                    <xdr:col>7</xdr:col>
                    <xdr:colOff>297180</xdr:colOff>
                    <xdr:row>17</xdr:row>
                    <xdr:rowOff>0</xdr:rowOff>
                  </to>
                </anchor>
              </controlPr>
            </control>
          </mc:Choice>
        </mc:AlternateContent>
        <mc:AlternateContent xmlns:mc="http://schemas.openxmlformats.org/markup-compatibility/2006">
          <mc:Choice Requires="x14">
            <control shapeId="52230" r:id="rId8" name="Check Box 6">
              <controlPr defaultSize="0" autoFill="0" autoLine="0" autoPict="0" altText="">
                <anchor moveWithCells="1">
                  <from>
                    <xdr:col>9</xdr:col>
                    <xdr:colOff>106680</xdr:colOff>
                    <xdr:row>16</xdr:row>
                    <xdr:rowOff>175260</xdr:rowOff>
                  </from>
                  <to>
                    <xdr:col>9</xdr:col>
                    <xdr:colOff>297180</xdr:colOff>
                    <xdr:row>17</xdr:row>
                    <xdr:rowOff>0</xdr:rowOff>
                  </to>
                </anchor>
              </controlPr>
            </control>
          </mc:Choice>
        </mc:AlternateContent>
        <mc:AlternateContent xmlns:mc="http://schemas.openxmlformats.org/markup-compatibility/2006">
          <mc:Choice Requires="x14">
            <control shapeId="52231" r:id="rId9" name="Check Box 7">
              <controlPr defaultSize="0" autoFill="0" autoLine="0" autoPict="0" altText="">
                <anchor moveWithCells="1">
                  <from>
                    <xdr:col>12</xdr:col>
                    <xdr:colOff>106680</xdr:colOff>
                    <xdr:row>16</xdr:row>
                    <xdr:rowOff>175260</xdr:rowOff>
                  </from>
                  <to>
                    <xdr:col>12</xdr:col>
                    <xdr:colOff>297180</xdr:colOff>
                    <xdr:row>17</xdr:row>
                    <xdr:rowOff>0</xdr:rowOff>
                  </to>
                </anchor>
              </controlPr>
            </control>
          </mc:Choice>
        </mc:AlternateContent>
        <mc:AlternateContent xmlns:mc="http://schemas.openxmlformats.org/markup-compatibility/2006">
          <mc:Choice Requires="x14">
            <control shapeId="52232" r:id="rId10" name="Check Box 8">
              <controlPr defaultSize="0" autoFill="0" autoLine="0" autoPict="0" altText="">
                <anchor moveWithCells="1">
                  <from>
                    <xdr:col>14</xdr:col>
                    <xdr:colOff>106680</xdr:colOff>
                    <xdr:row>16</xdr:row>
                    <xdr:rowOff>175260</xdr:rowOff>
                  </from>
                  <to>
                    <xdr:col>14</xdr:col>
                    <xdr:colOff>297180</xdr:colOff>
                    <xdr:row>17</xdr:row>
                    <xdr:rowOff>0</xdr:rowOff>
                  </to>
                </anchor>
              </controlPr>
            </control>
          </mc:Choice>
        </mc:AlternateContent>
        <mc:AlternateContent xmlns:mc="http://schemas.openxmlformats.org/markup-compatibility/2006">
          <mc:Choice Requires="x14">
            <control shapeId="52233" r:id="rId11" name="Check Box 9">
              <controlPr defaultSize="0" autoFill="0" autoLine="0" autoPict="0" altText="">
                <anchor moveWithCells="1">
                  <from>
                    <xdr:col>5</xdr:col>
                    <xdr:colOff>106680</xdr:colOff>
                    <xdr:row>17</xdr:row>
                    <xdr:rowOff>175260</xdr:rowOff>
                  </from>
                  <to>
                    <xdr:col>5</xdr:col>
                    <xdr:colOff>297180</xdr:colOff>
                    <xdr:row>18</xdr:row>
                    <xdr:rowOff>0</xdr:rowOff>
                  </to>
                </anchor>
              </controlPr>
            </control>
          </mc:Choice>
        </mc:AlternateContent>
        <mc:AlternateContent xmlns:mc="http://schemas.openxmlformats.org/markup-compatibility/2006">
          <mc:Choice Requires="x14">
            <control shapeId="52234" r:id="rId12" name="Check Box 10">
              <controlPr defaultSize="0" autoFill="0" autoLine="0" autoPict="0" altText="">
                <anchor moveWithCells="1">
                  <from>
                    <xdr:col>7</xdr:col>
                    <xdr:colOff>106680</xdr:colOff>
                    <xdr:row>17</xdr:row>
                    <xdr:rowOff>175260</xdr:rowOff>
                  </from>
                  <to>
                    <xdr:col>7</xdr:col>
                    <xdr:colOff>297180</xdr:colOff>
                    <xdr:row>18</xdr:row>
                    <xdr:rowOff>0</xdr:rowOff>
                  </to>
                </anchor>
              </controlPr>
            </control>
          </mc:Choice>
        </mc:AlternateContent>
        <mc:AlternateContent xmlns:mc="http://schemas.openxmlformats.org/markup-compatibility/2006">
          <mc:Choice Requires="x14">
            <control shapeId="52235" r:id="rId13" name="Check Box 11">
              <controlPr defaultSize="0" autoFill="0" autoLine="0" autoPict="0" altText="">
                <anchor moveWithCells="1">
                  <from>
                    <xdr:col>9</xdr:col>
                    <xdr:colOff>106680</xdr:colOff>
                    <xdr:row>17</xdr:row>
                    <xdr:rowOff>175260</xdr:rowOff>
                  </from>
                  <to>
                    <xdr:col>9</xdr:col>
                    <xdr:colOff>297180</xdr:colOff>
                    <xdr:row>18</xdr:row>
                    <xdr:rowOff>0</xdr:rowOff>
                  </to>
                </anchor>
              </controlPr>
            </control>
          </mc:Choice>
        </mc:AlternateContent>
        <mc:AlternateContent xmlns:mc="http://schemas.openxmlformats.org/markup-compatibility/2006">
          <mc:Choice Requires="x14">
            <control shapeId="52236" r:id="rId14" name="Check Box 12">
              <controlPr defaultSize="0" autoFill="0" autoLine="0" autoPict="0" altText="">
                <anchor moveWithCells="1">
                  <from>
                    <xdr:col>12</xdr:col>
                    <xdr:colOff>106680</xdr:colOff>
                    <xdr:row>17</xdr:row>
                    <xdr:rowOff>175260</xdr:rowOff>
                  </from>
                  <to>
                    <xdr:col>12</xdr:col>
                    <xdr:colOff>297180</xdr:colOff>
                    <xdr:row>18</xdr:row>
                    <xdr:rowOff>0</xdr:rowOff>
                  </to>
                </anchor>
              </controlPr>
            </control>
          </mc:Choice>
        </mc:AlternateContent>
        <mc:AlternateContent xmlns:mc="http://schemas.openxmlformats.org/markup-compatibility/2006">
          <mc:Choice Requires="x14">
            <control shapeId="52237" r:id="rId15" name="Check Box 13">
              <controlPr defaultSize="0" autoFill="0" autoLine="0" autoPict="0" altText="">
                <anchor moveWithCells="1">
                  <from>
                    <xdr:col>14</xdr:col>
                    <xdr:colOff>106680</xdr:colOff>
                    <xdr:row>17</xdr:row>
                    <xdr:rowOff>175260</xdr:rowOff>
                  </from>
                  <to>
                    <xdr:col>14</xdr:col>
                    <xdr:colOff>297180</xdr:colOff>
                    <xdr:row>18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13</vt:i4>
      </vt:variant>
    </vt:vector>
  </HeadingPairs>
  <TitlesOfParts>
    <vt:vector size="13" baseType="lpstr">
      <vt:lpstr>Titelblatt</vt:lpstr>
      <vt:lpstr>Beschreibung des Tools</vt:lpstr>
      <vt:lpstr>Aufbau </vt:lpstr>
      <vt:lpstr>Basisprüfung</vt:lpstr>
      <vt:lpstr>Handlungsfeldabfrage</vt:lpstr>
      <vt:lpstr>Gebäude &amp; Erneuerbare Energien</vt:lpstr>
      <vt:lpstr>Mobilität</vt:lpstr>
      <vt:lpstr>Nicht Energetische Emissionen</vt:lpstr>
      <vt:lpstr>Konsum, Ernährung &amp; Reisen</vt:lpstr>
      <vt:lpstr>Sektorabfrage</vt:lpstr>
      <vt:lpstr>Land- und Forstwirtschaft</vt:lpstr>
      <vt:lpstr>Verwaltungsinterne Aktivitäten</vt:lpstr>
      <vt:lpstr>Alternativenprüfung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Herhoffer</dc:creator>
  <cp:lastModifiedBy>Vanessa Herhoffer</cp:lastModifiedBy>
  <cp:lastPrinted>2019-09-26T12:42:42Z</cp:lastPrinted>
  <dcterms:created xsi:type="dcterms:W3CDTF">2019-08-06T08:38:10Z</dcterms:created>
  <dcterms:modified xsi:type="dcterms:W3CDTF">2020-07-01T13:53:49Z</dcterms:modified>
</cp:coreProperties>
</file>